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Pol'!$A$1:$U$112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6" i="1" l="1"/>
  <c r="G110" i="12"/>
  <c r="G109" i="12"/>
  <c r="G106" i="12"/>
  <c r="G104" i="12"/>
  <c r="G103" i="12"/>
  <c r="G102" i="12"/>
  <c r="G101" i="12"/>
  <c r="G99" i="12"/>
  <c r="G97" i="12"/>
  <c r="G95" i="12"/>
  <c r="G93" i="12"/>
  <c r="G92" i="12"/>
  <c r="G89" i="12"/>
  <c r="G87" i="12"/>
  <c r="G86" i="12"/>
  <c r="G85" i="12"/>
  <c r="G84" i="12"/>
  <c r="G83" i="12"/>
  <c r="G82" i="12"/>
  <c r="G81" i="12"/>
  <c r="G80" i="12"/>
  <c r="G79" i="12"/>
  <c r="G78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8" i="12"/>
  <c r="G57" i="12"/>
  <c r="G56" i="12"/>
  <c r="G55" i="12"/>
  <c r="G54" i="12"/>
  <c r="G53" i="12"/>
  <c r="G52" i="12"/>
  <c r="G51" i="12"/>
  <c r="G50" i="12"/>
  <c r="G49" i="12"/>
  <c r="G48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3" i="12"/>
  <c r="G31" i="12"/>
  <c r="G29" i="12"/>
  <c r="G28" i="12"/>
  <c r="G27" i="12"/>
  <c r="G24" i="12"/>
  <c r="G23" i="12"/>
  <c r="G21" i="12"/>
  <c r="G20" i="12"/>
  <c r="G19" i="12"/>
  <c r="G17" i="12"/>
  <c r="G15" i="12"/>
  <c r="G13" i="12"/>
  <c r="G11" i="12"/>
  <c r="G9" i="12"/>
  <c r="G8" i="12" l="1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G26" i="12"/>
  <c r="I48" i="1" s="1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G32" i="12"/>
  <c r="I49" i="1" s="1"/>
  <c r="Q32" i="12"/>
  <c r="I33" i="12"/>
  <c r="I32" i="12" s="1"/>
  <c r="K33" i="12"/>
  <c r="K32" i="12" s="1"/>
  <c r="M33" i="12"/>
  <c r="M32" i="12" s="1"/>
  <c r="O33" i="12"/>
  <c r="O32" i="12" s="1"/>
  <c r="Q33" i="12"/>
  <c r="U33" i="12"/>
  <c r="U32" i="12" s="1"/>
  <c r="G34" i="12"/>
  <c r="I50" i="1" s="1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G47" i="12"/>
  <c r="I51" i="1" s="1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G59" i="12"/>
  <c r="I52" i="1" s="1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G77" i="12"/>
  <c r="I53" i="1" s="1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G88" i="12"/>
  <c r="I54" i="1" s="1"/>
  <c r="I89" i="12"/>
  <c r="K89" i="12"/>
  <c r="M89" i="12"/>
  <c r="O89" i="12"/>
  <c r="Q89" i="12"/>
  <c r="U89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5" i="12"/>
  <c r="K95" i="12"/>
  <c r="M95" i="12"/>
  <c r="O95" i="12"/>
  <c r="Q95" i="12"/>
  <c r="U95" i="12"/>
  <c r="G96" i="12"/>
  <c r="I55" i="1" s="1"/>
  <c r="I97" i="12"/>
  <c r="K97" i="12"/>
  <c r="M97" i="12"/>
  <c r="O97" i="12"/>
  <c r="Q97" i="12"/>
  <c r="U97" i="12"/>
  <c r="I99" i="12"/>
  <c r="I96" i="12" s="1"/>
  <c r="K99" i="12"/>
  <c r="M99" i="12"/>
  <c r="O99" i="12"/>
  <c r="Q99" i="12"/>
  <c r="Q96" i="12" s="1"/>
  <c r="U99" i="12"/>
  <c r="G100" i="12"/>
  <c r="I56" i="1" s="1"/>
  <c r="I18" i="1" s="1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6" i="12"/>
  <c r="K106" i="12"/>
  <c r="M106" i="12"/>
  <c r="O106" i="12"/>
  <c r="Q106" i="12"/>
  <c r="U106" i="12"/>
  <c r="G108" i="12"/>
  <c r="I57" i="1" s="1"/>
  <c r="I19" i="1" s="1"/>
  <c r="I109" i="12"/>
  <c r="K109" i="12"/>
  <c r="M109" i="12"/>
  <c r="O109" i="12"/>
  <c r="O108" i="12" s="1"/>
  <c r="Q109" i="12"/>
  <c r="U109" i="12"/>
  <c r="I110" i="12"/>
  <c r="I108" i="12" s="1"/>
  <c r="K110" i="12"/>
  <c r="K108" i="12" s="1"/>
  <c r="M110" i="12"/>
  <c r="O110" i="12"/>
  <c r="Q110" i="12"/>
  <c r="Q108" i="12" s="1"/>
  <c r="U110" i="12"/>
  <c r="U108" i="12" s="1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M108" i="12" l="1"/>
  <c r="I17" i="1"/>
  <c r="I16" i="1"/>
  <c r="I21" i="1" s="1"/>
  <c r="G25" i="1" s="1"/>
  <c r="I58" i="1"/>
  <c r="M96" i="12"/>
  <c r="U100" i="12"/>
  <c r="K100" i="12"/>
  <c r="O100" i="12"/>
  <c r="O88" i="12"/>
  <c r="U88" i="12"/>
  <c r="K88" i="12"/>
  <c r="O59" i="12"/>
  <c r="U59" i="12"/>
  <c r="K59" i="12"/>
  <c r="O34" i="12"/>
  <c r="U34" i="12"/>
  <c r="K34" i="12"/>
  <c r="O26" i="12"/>
  <c r="U26" i="12"/>
  <c r="K26" i="12"/>
  <c r="M8" i="12"/>
  <c r="U96" i="12"/>
  <c r="K96" i="12"/>
  <c r="O96" i="12"/>
  <c r="O77" i="12"/>
  <c r="U77" i="12"/>
  <c r="K77" i="12"/>
  <c r="M59" i="12"/>
  <c r="Q59" i="12"/>
  <c r="I59" i="12"/>
  <c r="O47" i="12"/>
  <c r="O8" i="12"/>
  <c r="U8" i="12"/>
  <c r="K8" i="12"/>
  <c r="M77" i="12"/>
  <c r="Q77" i="12"/>
  <c r="I77" i="12"/>
  <c r="Q47" i="12"/>
  <c r="I47" i="12"/>
  <c r="M47" i="12"/>
  <c r="Q8" i="12"/>
  <c r="I8" i="12"/>
  <c r="M100" i="12"/>
  <c r="Q100" i="12"/>
  <c r="I100" i="12"/>
  <c r="Q88" i="12"/>
  <c r="I88" i="12"/>
  <c r="M88" i="12"/>
  <c r="U47" i="12"/>
  <c r="K47" i="12"/>
  <c r="Q34" i="12"/>
  <c r="I34" i="12"/>
  <c r="M34" i="12"/>
  <c r="Q26" i="12"/>
  <c r="I26" i="12"/>
  <c r="M26" i="12"/>
  <c r="G2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<sst xmlns="http://schemas.openxmlformats.org/spreadsheetml/2006/main" count="524" uniqueCount="286">
  <si>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</si>
  <si>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</si>
  <si>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</si>
  <si>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</si>
  <si>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</si>
  <si>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</si>
  <si>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</si>
  <si>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</si>
  <si>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</si>
  <si>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</si>
  <si>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</si>
  <si>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</si>
  <si>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</si>
  <si>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</si>
  <si>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</si>
  <si>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</si>
  <si>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</si>
  <si>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</si>
  <si>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</si>
  <si>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</si>
  <si>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</si>
  <si>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</si>
  <si>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</si>
  <si>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</si>
  <si>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</si>
  <si>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</si>
  <si>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</si>
  <si>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</si>
  <si>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</si>
  <si>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</si>
  <si>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</si>
  <si>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</si>
  <si>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</si>
  <si>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</si>
  <si>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</si>
  <si>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</si>
  <si>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</si>
  <si>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</si>
  <si>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</si>
  <si>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</si>
  <si>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</si>
  <si>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</si>
  <si>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</si>
  <si>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</si>
  <si>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</si>
  <si>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Brno-výstavba objektu psince-ZTI-vodovod, kanalizace</t>
  </si>
  <si>
    <t>PEND a.s.</t>
  </si>
  <si>
    <t>Vojanova 1602/1</t>
  </si>
  <si>
    <t>Brno-Židenice</t>
  </si>
  <si>
    <t>61500</t>
  </si>
  <si>
    <t>26897300</t>
  </si>
  <si>
    <t>CZ26897300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</si>
  <si>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</si>
  <si>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</si>
  <si>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</si>
  <si>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</si>
  <si>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</si>
  <si>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</si>
  <si>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</si>
  <si>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</si>
  <si>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</si>
  <si>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</si>
  <si>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</si>
  <si>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</si>
  <si>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</si>
  <si>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</si>
  <si>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</si>
  <si>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</si>
  <si>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8</t>
  </si>
  <si>
    <t>Trubní vedení</t>
  </si>
  <si>
    <t>97</t>
  </si>
  <si>
    <t>Prorážení otvorů</t>
  </si>
  <si>
    <t>99</t>
  </si>
  <si>
    <t>Staveništní přesun hmot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</si>
  <si>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</si>
  <si>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</si>
  <si>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</si>
  <si>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</si>
  <si>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</si>
  <si>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</si>
  <si>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</si>
  <si>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</si>
  <si>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</si>
  <si>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</si>
  <si>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</si>
  <si>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</si>
  <si>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</si>
  <si>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</si>
  <si>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</si>
  <si>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</si>
  <si>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</si>
  <si>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</si>
  <si>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</si>
  <si>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</si>
  <si>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</si>
  <si>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</si>
  <si>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</si>
  <si>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</si>
  <si>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</si>
  <si>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</si>
  <si>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</si>
  <si>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</si>
  <si>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</si>
  <si>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</si>
  <si>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</si>
  <si>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121101100R00</t>
  </si>
  <si>
    <t>Sejmutí ornice, pl. do 400 m2, přemístění do 50 m</t>
  </si>
  <si>
    <t>m3</t>
  </si>
  <si>
    <t>POL1_0</t>
  </si>
  <si>
    <t>0,1*(15*1,0+3,5*2,5+9*2)</t>
  </si>
  <si>
    <t>VV</t>
  </si>
  <si>
    <t>271570010RAA</t>
  </si>
  <si>
    <t>Polštář hutněný ze štěrkopísku tloušťky 10 cm</t>
  </si>
  <si>
    <t>m2</t>
  </si>
  <si>
    <t>POL2_0</t>
  </si>
  <si>
    <t>(12*1,0+22*0,6+17*0,6+26*0,6+3,5*2,5+1,2*12)*0,5</t>
  </si>
  <si>
    <t>175100020RAB</t>
  </si>
  <si>
    <t>Obsyp potrubí štěrkopískem, dovoz štěrkopísku ze vzdálenosti 5 km</t>
  </si>
  <si>
    <t>0,5*0,3*(12*1,0+22*0,6+17*0,6+26*0,6+1,2*1,2*3)</t>
  </si>
  <si>
    <t>174101101R00</t>
  </si>
  <si>
    <t>Zásyp rýhy a jámy se zhutněním</t>
  </si>
  <si>
    <t>(13,2+14,52+20,58+22,684-7,415-16,596-4)*0,5</t>
  </si>
  <si>
    <t>199000002R00</t>
  </si>
  <si>
    <t>Poplatek za skládku horniny 1- 4</t>
  </si>
  <si>
    <t>(7,415+16,596+4)*0,5</t>
  </si>
  <si>
    <t>460600001RT8</t>
  </si>
  <si>
    <t>Naložení a odvoz zeminy, na vzdálenost 10 km</t>
  </si>
  <si>
    <t>113108310R00</t>
  </si>
  <si>
    <t xml:space="preserve">Odstranění podkladu asfaltobeton tl. 10 cm </t>
  </si>
  <si>
    <t>113152112R00</t>
  </si>
  <si>
    <t>Odstranění podkladu z kameniva drceného tl.200 mm</t>
  </si>
  <si>
    <t>0,2*12*0,5</t>
  </si>
  <si>
    <t>113202111R00</t>
  </si>
  <si>
    <t>Vytrhání obrub z krajníků nebo obrubníků stojatých</t>
  </si>
  <si>
    <t>m</t>
  </si>
  <si>
    <t>182301122R00</t>
  </si>
  <si>
    <t>Rozprostření ornice, tl. 10-15 cm, do 500 m2</t>
  </si>
  <si>
    <t>15*1,0+3,5*2,5+9,0*2</t>
  </si>
  <si>
    <t>567132115R00</t>
  </si>
  <si>
    <t xml:space="preserve">Podklad z kameniva zpev.cementem KZC 1 tl.20 cm </t>
  </si>
  <si>
    <t>577115128</t>
  </si>
  <si>
    <t xml:space="preserve">Asfaltový beton tl.100 mm </t>
  </si>
  <si>
    <t>919735116R00</t>
  </si>
  <si>
    <t>Řezání stávajícího živičného krytu tl. 25 - 30 cm</t>
  </si>
  <si>
    <t>2*12</t>
  </si>
  <si>
    <t>917862111RT2</t>
  </si>
  <si>
    <t>Osazení stojat. obrub.bet. s opěrou,lože z C 12/15, včetně obrubníku ABO 25 - 6  100/6/25</t>
  </si>
  <si>
    <t>711212241R00</t>
  </si>
  <si>
    <t>Těsnění prostupů těsnicí manžetou , vodovod</t>
  </si>
  <si>
    <t>kus</t>
  </si>
  <si>
    <t>721176102R00</t>
  </si>
  <si>
    <t>Potrubí HT D 40 x 1,8 mm</t>
  </si>
  <si>
    <t>721176103R00</t>
  </si>
  <si>
    <t>Potrubí HT D 50 x 1,8 mm</t>
  </si>
  <si>
    <t>721176104R00</t>
  </si>
  <si>
    <t>Potrubí HT D 75 x 1,9 mm</t>
  </si>
  <si>
    <t>721176105R00</t>
  </si>
  <si>
    <t>Potrubí HT D 110 x 2,7 mm</t>
  </si>
  <si>
    <t>721176115R00</t>
  </si>
  <si>
    <t>Potrubí HT odpadní svislé D 110 x 2,7 mm</t>
  </si>
  <si>
    <t>721194107R00</t>
  </si>
  <si>
    <t>Vyvedení odpadních výpustek D 75 x 1,9</t>
  </si>
  <si>
    <t>721194109R00</t>
  </si>
  <si>
    <t>Vyvedení odpadních výpustek D 110 x 2,3</t>
  </si>
  <si>
    <t>721194104R00</t>
  </si>
  <si>
    <t>Vyvedení odpadních výpustek D 40 x 1,8</t>
  </si>
  <si>
    <t>721273150</t>
  </si>
  <si>
    <t>Hlavice ventilační přivětrávací HL810</t>
  </si>
  <si>
    <t>28615444.A</t>
  </si>
  <si>
    <t>Kus čisticí HTRE DN 110 mm PP</t>
  </si>
  <si>
    <t>POL3_0</t>
  </si>
  <si>
    <t>2</t>
  </si>
  <si>
    <t>Kotevní prvky pro kanalizaci</t>
  </si>
  <si>
    <t>soubor</t>
  </si>
  <si>
    <t>721290111R00</t>
  </si>
  <si>
    <t xml:space="preserve">Zkouška těsnosti kanalizace vodou </t>
  </si>
  <si>
    <t>722172331R00</t>
  </si>
  <si>
    <t>Potrubí z PPR Instaplast, D 20/3,4 mm, včetně tvarovek</t>
  </si>
  <si>
    <t>722181242RT7</t>
  </si>
  <si>
    <t>Izolace návleková MIRELON STABIL tl. stěny 9 mm, vnitřní průměr 20 mm</t>
  </si>
  <si>
    <t>722172333R00</t>
  </si>
  <si>
    <t>Potrubí z PPR Instaplast, D 32/5,4 mm, včetně tvarovek</t>
  </si>
  <si>
    <t>722181242RU1</t>
  </si>
  <si>
    <t>Izolace návleková MIRELON STABIL tl. stěny 9 mm, vnitřní průměr 32 mm</t>
  </si>
  <si>
    <t>72220242</t>
  </si>
  <si>
    <t xml:space="preserve">Kohout kulový s výpustí </t>
  </si>
  <si>
    <t>72226090</t>
  </si>
  <si>
    <t>Montáž vodoměrů podružného, sestavy vodoměrné</t>
  </si>
  <si>
    <t>55118004</t>
  </si>
  <si>
    <t>Souprava vodoměrná, hlavní uzávěr vody</t>
  </si>
  <si>
    <t>Kotevní prvky pro vodovod</t>
  </si>
  <si>
    <t>722280109R00</t>
  </si>
  <si>
    <t xml:space="preserve">Tlaková zkouška vodovodního potrubí </t>
  </si>
  <si>
    <t>722290234R00</t>
  </si>
  <si>
    <t>Proplach a dezinfekce vodovod.potrubí</t>
  </si>
  <si>
    <t>Napojení na stávající rozvod vody v objektu</t>
  </si>
  <si>
    <t>725017125</t>
  </si>
  <si>
    <t>Umyvadlo na šrouby 85 x 48,5 cm, bílé</t>
  </si>
  <si>
    <t>64218625R</t>
  </si>
  <si>
    <t>Umývátko na šrouby 400x230 mm, bílé</t>
  </si>
  <si>
    <t>725219401R00</t>
  </si>
  <si>
    <t>Montáž umyvadel na šrouby do zdiva</t>
  </si>
  <si>
    <t>725823121RT2</t>
  </si>
  <si>
    <t>Baterie umyvadlová stoján. ruční, vč. otvír.odpadu</t>
  </si>
  <si>
    <t>725829301R00</t>
  </si>
  <si>
    <t xml:space="preserve">Montáž baterie umyv.a dřezové stojánkové, koupelny </t>
  </si>
  <si>
    <t>725014121R00</t>
  </si>
  <si>
    <t>Klozet + sedátko</t>
  </si>
  <si>
    <t>725119306R00</t>
  </si>
  <si>
    <t>Montáž klozetu, výlevky</t>
  </si>
  <si>
    <t>725019121R00</t>
  </si>
  <si>
    <t>Dřez jednoduchý keramický vč. baterie a napojení, součást linky - stavební část</t>
  </si>
  <si>
    <t>42610940</t>
  </si>
  <si>
    <t>Čerpadlo Star Wilo cirkulační</t>
  </si>
  <si>
    <t>551450092R</t>
  </si>
  <si>
    <t>Baterie sprchová nástěnná, bez příslušenství</t>
  </si>
  <si>
    <t>55145351R</t>
  </si>
  <si>
    <t>Růžice sprchová kulatá, 5 funkcí d 108 mm</t>
  </si>
  <si>
    <t>55145353R</t>
  </si>
  <si>
    <t>Hadice sprchová 150 cm jednozámková</t>
  </si>
  <si>
    <t>55145355R</t>
  </si>
  <si>
    <t xml:space="preserve">Vývod sprchy stěnový </t>
  </si>
  <si>
    <t>55145356R</t>
  </si>
  <si>
    <t xml:space="preserve">Tyč sprchová 60 cm </t>
  </si>
  <si>
    <t>725200050</t>
  </si>
  <si>
    <t>Montáž zařizovacích předmětů - sprcha</t>
  </si>
  <si>
    <t>Vanička sprchová</t>
  </si>
  <si>
    <t>3</t>
  </si>
  <si>
    <t>Zásobník TUV 150l - dodávka a montáž</t>
  </si>
  <si>
    <t>28613781</t>
  </si>
  <si>
    <t>Trubka tlaková PE HD (PE100) d 40 x 3,7 mm PN 16, vodovod</t>
  </si>
  <si>
    <t>871171121R00</t>
  </si>
  <si>
    <t>Montáž trubek polyetylenových ve výkopu d 40 mm</t>
  </si>
  <si>
    <t>899721112R00</t>
  </si>
  <si>
    <t>Zakrytí vodovodu výstražnou folií PVC, šířka 30 cm</t>
  </si>
  <si>
    <t>892233111R00</t>
  </si>
  <si>
    <t xml:space="preserve">Desinfekce vodovodního potrubí </t>
  </si>
  <si>
    <t>34140966</t>
  </si>
  <si>
    <t>Vodič silový CY zelenožlutý 6,00 mm2 - drát, vodovod</t>
  </si>
  <si>
    <t>28613103.M</t>
  </si>
  <si>
    <t xml:space="preserve">Elektrospojka d  40 mm SDR 11 PE 100 </t>
  </si>
  <si>
    <t>89224111</t>
  </si>
  <si>
    <t>Tlaková zkouška vodovodního potrubí</t>
  </si>
  <si>
    <t>721176224R00</t>
  </si>
  <si>
    <t>Potrubí KG svodné (ležaté) v zemi D 160 x 4,0 mm, splašková</t>
  </si>
  <si>
    <t>871511101R00</t>
  </si>
  <si>
    <t>Montáž plast.potrubí DN 150 mm, splašková</t>
  </si>
  <si>
    <t>894431311RBI</t>
  </si>
  <si>
    <t>Šachta, D 425 mm, dl.šach.roury 1,50 m, přímá, dno KG D 160 mm, poklop litina do roury 1,5t</t>
  </si>
  <si>
    <t>979990113R00</t>
  </si>
  <si>
    <t>Poplatek za skládku suti - obalované kam. - asfalt</t>
  </si>
  <si>
    <t>t</t>
  </si>
  <si>
    <t>1,32</t>
  </si>
  <si>
    <t>1,56</t>
  </si>
  <si>
    <t>979081111R00</t>
  </si>
  <si>
    <t>Odvoz suti a vybour. hmot na skládku do 1 km</t>
  </si>
  <si>
    <t>979081121R00</t>
  </si>
  <si>
    <t>Příplatek k odvozu za každý další 1 km, 5 km</t>
  </si>
  <si>
    <t>2,88*5</t>
  </si>
  <si>
    <t>979088212R00</t>
  </si>
  <si>
    <t>Nakládání suti na dopravní prostředky</t>
  </si>
  <si>
    <t>998011001R00</t>
  </si>
  <si>
    <t xml:space="preserve">Přesun hmot </t>
  </si>
  <si>
    <t>21,04+0,06+0,37+0,23+0,1</t>
  </si>
  <si>
    <t>998225111R00</t>
  </si>
  <si>
    <t>Přesun hmot, pozemní komunikace, kryt živičný</t>
  </si>
  <si>
    <t>6</t>
  </si>
  <si>
    <t xml:space="preserve">Geodetické zaměření skutečného provedení stavby </t>
  </si>
  <si>
    <t>460620006RT1</t>
  </si>
  <si>
    <t>Osetí povrchu trávou, včetně dodávky osiva</t>
  </si>
  <si>
    <t>460201064RT1</t>
  </si>
  <si>
    <t>Výkop rýhy 100/100cm hor.4, strojní výkop rýhy, výkop pro přípojku voda, kanal</t>
  </si>
  <si>
    <t>460200624RT1</t>
  </si>
  <si>
    <t>Výkop kabelové rýhy 65/60 cm  hor.4, strojní výkop rýhy, kanal.splašková</t>
  </si>
  <si>
    <t>26</t>
  </si>
  <si>
    <t>460200664RT1</t>
  </si>
  <si>
    <t>Výkop kabelové rýhy 65/100 cm hor.4, strojní výkop rýhy, kanal.splašková</t>
  </si>
  <si>
    <t>17</t>
  </si>
  <si>
    <t>VRN1</t>
  </si>
  <si>
    <t xml:space="preserve">Provozní vlivy </t>
  </si>
  <si>
    <t xml:space="preserve"> </t>
  </si>
  <si>
    <t>POL99_0</t>
  </si>
  <si>
    <t>VRN2</t>
  </si>
  <si>
    <t xml:space="preserve">Zařízení staveniště 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</si>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</sst>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" zoomScaleNormal="100" zoomScaleSheetLayoutView="75" workbookViewId="0">
      <selection activeCell="M29" sqref="M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 t="s">
        <v>46</v>
      </c>
      <c r="E11" s="220"/>
      <c r="F11" s="220"/>
      <c r="G11" s="220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23" t="s">
        <v>47</v>
      </c>
      <c r="E12" s="223"/>
      <c r="F12" s="223"/>
      <c r="G12" s="223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24" t="s">
        <v>48</v>
      </c>
      <c r="E13" s="224"/>
      <c r="F13" s="224"/>
      <c r="G13" s="22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21"/>
      <c r="H15" s="221"/>
      <c r="I15" s="221" t="s">
        <v>28</v>
      </c>
      <c r="J15" s="222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7"/>
      <c r="F16" s="212"/>
      <c r="G16" s="207"/>
      <c r="H16" s="212"/>
      <c r="I16" s="207">
        <f>I47+I48+I53+I54+I55</f>
        <v>0</v>
      </c>
      <c r="J16" s="208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7"/>
      <c r="F17" s="212"/>
      <c r="G17" s="207"/>
      <c r="H17" s="212"/>
      <c r="I17" s="207">
        <f>I49+I50+I51+I52</f>
        <v>0</v>
      </c>
      <c r="J17" s="208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7"/>
      <c r="F18" s="212"/>
      <c r="G18" s="207"/>
      <c r="H18" s="212"/>
      <c r="I18" s="207">
        <f>I56</f>
        <v>0</v>
      </c>
      <c r="J18" s="208"/>
    </row>
    <row r="19" spans="1:10" ht="23.25" customHeight="1" x14ac:dyDescent="0.2">
      <c r="A19" s="146" t="s">
        <v>76</v>
      </c>
      <c r="B19" s="147" t="s">
        <v>26</v>
      </c>
      <c r="C19" s="58"/>
      <c r="D19" s="59"/>
      <c r="E19" s="207"/>
      <c r="F19" s="212"/>
      <c r="G19" s="207"/>
      <c r="H19" s="212"/>
      <c r="I19" s="207">
        <f>I57</f>
        <v>0</v>
      </c>
      <c r="J19" s="208"/>
    </row>
    <row r="20" spans="1:10" ht="23.25" customHeight="1" x14ac:dyDescent="0.2">
      <c r="A20" s="146" t="s">
        <v>77</v>
      </c>
      <c r="B20" s="147" t="s">
        <v>27</v>
      </c>
      <c r="C20" s="58"/>
      <c r="D20" s="59"/>
      <c r="E20" s="207"/>
      <c r="F20" s="212"/>
      <c r="G20" s="207"/>
      <c r="H20" s="212"/>
      <c r="I20" s="207">
        <v>0</v>
      </c>
      <c r="J20" s="208"/>
    </row>
    <row r="21" spans="1:10" ht="23.25" customHeight="1" x14ac:dyDescent="0.2">
      <c r="A21" s="4"/>
      <c r="B21" s="74" t="s">
        <v>28</v>
      </c>
      <c r="C21" s="75"/>
      <c r="D21" s="76"/>
      <c r="E21" s="209"/>
      <c r="F21" s="210"/>
      <c r="G21" s="209"/>
      <c r="H21" s="210"/>
      <c r="I21" s="209">
        <f>SUM(I16:J20)</f>
        <v>0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5"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5">
        <f>I21</f>
        <v>0</v>
      </c>
      <c r="H25" s="206"/>
      <c r="I25" s="20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</f>
        <v>0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8"/>
      <c r="H27" s="218"/>
      <c r="I27" s="218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4">
        <v>170934.67</v>
      </c>
      <c r="H28" s="211"/>
      <c r="I28" s="211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4">
        <f>ZakladDPHZakl+DPHZakl+Zaokrouhleni</f>
        <v>0</v>
      </c>
      <c r="H29" s="204"/>
      <c r="I29" s="204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42873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32"/>
      <c r="D39" s="233"/>
      <c r="E39" s="233"/>
      <c r="F39" s="114">
        <v>0</v>
      </c>
      <c r="G39" s="115">
        <v>170934.67</v>
      </c>
      <c r="H39" s="116">
        <v>35896</v>
      </c>
      <c r="I39" s="116">
        <v>206830.67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4" t="s">
        <v>52</v>
      </c>
      <c r="C40" s="235"/>
      <c r="D40" s="235"/>
      <c r="E40" s="236"/>
      <c r="F40" s="117">
        <f>SUMIF(A39:A39,"=1",F39:F39)</f>
        <v>0</v>
      </c>
      <c r="G40" s="118">
        <f>SUMIF(A39:A39,"=1",G39:G39)</f>
        <v>170934.67</v>
      </c>
      <c r="H40" s="118">
        <f>SUMIF(A39:A39,"=1",H39:H39)</f>
        <v>35896</v>
      </c>
      <c r="I40" s="118">
        <f>SUMIF(A39:A39,"=1",I39:I39)</f>
        <v>206830.67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55</v>
      </c>
      <c r="G46" s="135"/>
      <c r="H46" s="135"/>
      <c r="I46" s="237" t="s">
        <v>28</v>
      </c>
      <c r="J46" s="237"/>
    </row>
    <row r="47" spans="1:10" ht="25.5" customHeight="1" x14ac:dyDescent="0.2">
      <c r="A47" s="128"/>
      <c r="B47" s="136" t="s">
        <v>56</v>
      </c>
      <c r="C47" s="239" t="s">
        <v>57</v>
      </c>
      <c r="D47" s="240"/>
      <c r="E47" s="240"/>
      <c r="F47" s="138" t="s">
        <v>23</v>
      </c>
      <c r="G47" s="139"/>
      <c r="H47" s="139"/>
      <c r="I47" s="238">
        <f>' Pol'!G8</f>
        <v>0</v>
      </c>
      <c r="J47" s="238"/>
    </row>
    <row r="48" spans="1:10" ht="25.5" customHeight="1" x14ac:dyDescent="0.2">
      <c r="A48" s="128"/>
      <c r="B48" s="130" t="s">
        <v>58</v>
      </c>
      <c r="C48" s="226" t="s">
        <v>59</v>
      </c>
      <c r="D48" s="227"/>
      <c r="E48" s="227"/>
      <c r="F48" s="140" t="s">
        <v>23</v>
      </c>
      <c r="G48" s="141"/>
      <c r="H48" s="141"/>
      <c r="I48" s="225">
        <f>' Pol'!G26</f>
        <v>0</v>
      </c>
      <c r="J48" s="225"/>
    </row>
    <row r="49" spans="1:10" ht="25.5" customHeight="1" x14ac:dyDescent="0.2">
      <c r="A49" s="128"/>
      <c r="B49" s="130" t="s">
        <v>60</v>
      </c>
      <c r="C49" s="226" t="s">
        <v>61</v>
      </c>
      <c r="D49" s="227"/>
      <c r="E49" s="227"/>
      <c r="F49" s="140" t="s">
        <v>24</v>
      </c>
      <c r="G49" s="141"/>
      <c r="H49" s="141"/>
      <c r="I49" s="225">
        <f>' Pol'!G32</f>
        <v>0</v>
      </c>
      <c r="J49" s="225"/>
    </row>
    <row r="50" spans="1:10" ht="25.5" customHeight="1" x14ac:dyDescent="0.2">
      <c r="A50" s="128"/>
      <c r="B50" s="130" t="s">
        <v>62</v>
      </c>
      <c r="C50" s="226" t="s">
        <v>63</v>
      </c>
      <c r="D50" s="227"/>
      <c r="E50" s="227"/>
      <c r="F50" s="140" t="s">
        <v>24</v>
      </c>
      <c r="G50" s="141"/>
      <c r="H50" s="141"/>
      <c r="I50" s="225">
        <f>' Pol'!G34</f>
        <v>0</v>
      </c>
      <c r="J50" s="225"/>
    </row>
    <row r="51" spans="1:10" ht="25.5" customHeight="1" x14ac:dyDescent="0.2">
      <c r="A51" s="128"/>
      <c r="B51" s="130" t="s">
        <v>64</v>
      </c>
      <c r="C51" s="226" t="s">
        <v>65</v>
      </c>
      <c r="D51" s="227"/>
      <c r="E51" s="227"/>
      <c r="F51" s="140" t="s">
        <v>24</v>
      </c>
      <c r="G51" s="141"/>
      <c r="H51" s="141"/>
      <c r="I51" s="225">
        <f>' Pol'!G47</f>
        <v>0</v>
      </c>
      <c r="J51" s="225"/>
    </row>
    <row r="52" spans="1:10" ht="25.5" customHeight="1" x14ac:dyDescent="0.2">
      <c r="A52" s="128"/>
      <c r="B52" s="130" t="s">
        <v>66</v>
      </c>
      <c r="C52" s="226" t="s">
        <v>67</v>
      </c>
      <c r="D52" s="227"/>
      <c r="E52" s="227"/>
      <c r="F52" s="140" t="s">
        <v>24</v>
      </c>
      <c r="G52" s="141"/>
      <c r="H52" s="141"/>
      <c r="I52" s="225">
        <f>' Pol'!G59</f>
        <v>0</v>
      </c>
      <c r="J52" s="225"/>
    </row>
    <row r="53" spans="1:10" ht="25.5" customHeight="1" x14ac:dyDescent="0.2">
      <c r="A53" s="128"/>
      <c r="B53" s="130" t="s">
        <v>68</v>
      </c>
      <c r="C53" s="226" t="s">
        <v>69</v>
      </c>
      <c r="D53" s="227"/>
      <c r="E53" s="227"/>
      <c r="F53" s="140" t="s">
        <v>23</v>
      </c>
      <c r="G53" s="141"/>
      <c r="H53" s="141"/>
      <c r="I53" s="225">
        <f>' Pol'!G77</f>
        <v>0</v>
      </c>
      <c r="J53" s="225"/>
    </row>
    <row r="54" spans="1:10" ht="25.5" customHeight="1" x14ac:dyDescent="0.2">
      <c r="A54" s="128"/>
      <c r="B54" s="130" t="s">
        <v>70</v>
      </c>
      <c r="C54" s="226" t="s">
        <v>71</v>
      </c>
      <c r="D54" s="227"/>
      <c r="E54" s="227"/>
      <c r="F54" s="140" t="s">
        <v>23</v>
      </c>
      <c r="G54" s="141"/>
      <c r="H54" s="141"/>
      <c r="I54" s="225">
        <f>' Pol'!G88</f>
        <v>0</v>
      </c>
      <c r="J54" s="225"/>
    </row>
    <row r="55" spans="1:10" ht="25.5" customHeight="1" x14ac:dyDescent="0.2">
      <c r="A55" s="128"/>
      <c r="B55" s="130" t="s">
        <v>72</v>
      </c>
      <c r="C55" s="226" t="s">
        <v>73</v>
      </c>
      <c r="D55" s="227"/>
      <c r="E55" s="227"/>
      <c r="F55" s="140" t="s">
        <v>23</v>
      </c>
      <c r="G55" s="141"/>
      <c r="H55" s="141"/>
      <c r="I55" s="225">
        <f>' Pol'!G96</f>
        <v>0</v>
      </c>
      <c r="J55" s="225"/>
    </row>
    <row r="56" spans="1:10" ht="25.5" customHeight="1" x14ac:dyDescent="0.2">
      <c r="A56" s="128"/>
      <c r="B56" s="130" t="s">
        <v>74</v>
      </c>
      <c r="C56" s="226" t="s">
        <v>75</v>
      </c>
      <c r="D56" s="227"/>
      <c r="E56" s="227"/>
      <c r="F56" s="140" t="s">
        <v>25</v>
      </c>
      <c r="G56" s="141"/>
      <c r="H56" s="141"/>
      <c r="I56" s="225">
        <f>' Pol'!G100</f>
        <v>0</v>
      </c>
      <c r="J56" s="225"/>
    </row>
    <row r="57" spans="1:10" ht="25.5" customHeight="1" x14ac:dyDescent="0.2">
      <c r="A57" s="128"/>
      <c r="B57" s="137" t="s">
        <v>76</v>
      </c>
      <c r="C57" s="243" t="s">
        <v>26</v>
      </c>
      <c r="D57" s="244"/>
      <c r="E57" s="244"/>
      <c r="F57" s="142" t="s">
        <v>76</v>
      </c>
      <c r="G57" s="143"/>
      <c r="H57" s="143"/>
      <c r="I57" s="242">
        <f>' Pol'!G108</f>
        <v>0</v>
      </c>
      <c r="J57" s="242"/>
    </row>
    <row r="58" spans="1:10" ht="25.5" customHeight="1" x14ac:dyDescent="0.2">
      <c r="A58" s="129"/>
      <c r="B58" s="133" t="s">
        <v>1</v>
      </c>
      <c r="C58" s="133"/>
      <c r="D58" s="134"/>
      <c r="E58" s="134"/>
      <c r="F58" s="144"/>
      <c r="G58" s="145"/>
      <c r="H58" s="145"/>
      <c r="I58" s="241">
        <f>SUM(I47:I57)</f>
        <v>0</v>
      </c>
      <c r="J58" s="241"/>
    </row>
    <row r="59" spans="1:10" x14ac:dyDescent="0.2">
      <c r="F59" s="101"/>
      <c r="G59" s="102"/>
      <c r="H59" s="101"/>
      <c r="I59" s="102"/>
      <c r="J59" s="102"/>
    </row>
    <row r="60" spans="1:10" x14ac:dyDescent="0.2">
      <c r="F60" s="101"/>
      <c r="G60" s="102"/>
      <c r="H60" s="101"/>
      <c r="I60" s="102"/>
      <c r="J60" s="102"/>
    </row>
    <row r="61" spans="1:10" x14ac:dyDescent="0.2">
      <c r="F61" s="101"/>
      <c r="G61" s="102"/>
      <c r="H61" s="101"/>
      <c r="I61" s="102"/>
      <c r="J61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topLeftCell="A66" workbookViewId="0">
      <selection activeCell="W103" sqref="W103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79</v>
      </c>
    </row>
    <row r="2" spans="1:60" ht="24.95" customHeight="1" x14ac:dyDescent="0.2">
      <c r="A2" s="151" t="s">
        <v>78</v>
      </c>
      <c r="B2" s="149"/>
      <c r="C2" s="250" t="s">
        <v>45</v>
      </c>
      <c r="D2" s="251"/>
      <c r="E2" s="251"/>
      <c r="F2" s="251"/>
      <c r="G2" s="252"/>
      <c r="AE2" t="s">
        <v>80</v>
      </c>
    </row>
    <row r="3" spans="1:60" ht="24.95" hidden="1" customHeight="1" x14ac:dyDescent="0.2">
      <c r="A3" s="152" t="s">
        <v>7</v>
      </c>
      <c r="B3" s="150"/>
      <c r="C3" s="253"/>
      <c r="D3" s="253"/>
      <c r="E3" s="253"/>
      <c r="F3" s="253"/>
      <c r="G3" s="254"/>
      <c r="AE3" t="s">
        <v>81</v>
      </c>
    </row>
    <row r="4" spans="1:60" ht="24.95" hidden="1" customHeight="1" x14ac:dyDescent="0.2">
      <c r="A4" s="152" t="s">
        <v>8</v>
      </c>
      <c r="B4" s="150"/>
      <c r="C4" s="255"/>
      <c r="D4" s="253"/>
      <c r="E4" s="253"/>
      <c r="F4" s="253"/>
      <c r="G4" s="254"/>
      <c r="AE4" t="s">
        <v>82</v>
      </c>
    </row>
    <row r="5" spans="1:60" hidden="1" x14ac:dyDescent="0.2">
      <c r="A5" s="153" t="s">
        <v>83</v>
      </c>
      <c r="B5" s="154"/>
      <c r="C5" s="155"/>
      <c r="D5" s="156"/>
      <c r="E5" s="157"/>
      <c r="F5" s="157"/>
      <c r="G5" s="158"/>
      <c r="AE5" t="s">
        <v>84</v>
      </c>
    </row>
    <row r="6" spans="1:60" x14ac:dyDescent="0.2">
      <c r="D6" s="148"/>
    </row>
    <row r="7" spans="1:60" ht="38.25" x14ac:dyDescent="0.2">
      <c r="A7" s="163" t="s">
        <v>85</v>
      </c>
      <c r="B7" s="164" t="s">
        <v>86</v>
      </c>
      <c r="C7" s="164" t="s">
        <v>87</v>
      </c>
      <c r="D7" s="181" t="s">
        <v>88</v>
      </c>
      <c r="E7" s="163" t="s">
        <v>89</v>
      </c>
      <c r="F7" s="159" t="s">
        <v>90</v>
      </c>
      <c r="G7" s="182" t="s">
        <v>28</v>
      </c>
      <c r="H7" s="183" t="s">
        <v>29</v>
      </c>
      <c r="I7" s="183" t="s">
        <v>91</v>
      </c>
      <c r="J7" s="183" t="s">
        <v>30</v>
      </c>
      <c r="K7" s="183" t="s">
        <v>92</v>
      </c>
      <c r="L7" s="183" t="s">
        <v>93</v>
      </c>
      <c r="M7" s="183" t="s">
        <v>94</v>
      </c>
      <c r="N7" s="183" t="s">
        <v>95</v>
      </c>
      <c r="O7" s="183" t="s">
        <v>96</v>
      </c>
      <c r="P7" s="183" t="s">
        <v>97</v>
      </c>
      <c r="Q7" s="183" t="s">
        <v>98</v>
      </c>
      <c r="R7" s="183" t="s">
        <v>99</v>
      </c>
      <c r="S7" s="183" t="s">
        <v>100</v>
      </c>
      <c r="T7" s="183" t="s">
        <v>101</v>
      </c>
      <c r="U7" s="166" t="s">
        <v>102</v>
      </c>
    </row>
    <row r="8" spans="1:60" x14ac:dyDescent="0.2">
      <c r="A8" s="184" t="s">
        <v>103</v>
      </c>
      <c r="B8" s="185" t="s">
        <v>56</v>
      </c>
      <c r="C8" s="186" t="s">
        <v>57</v>
      </c>
      <c r="D8" s="187"/>
      <c r="E8" s="188"/>
      <c r="F8" s="189"/>
      <c r="G8" s="189">
        <f>SUMIF(AE9:AE25,"&lt;&gt;NOR",G9:G25)</f>
        <v>0</v>
      </c>
      <c r="H8" s="189"/>
      <c r="I8" s="189">
        <f>SUM(I9:I25)</f>
        <v>5577.58</v>
      </c>
      <c r="J8" s="189"/>
      <c r="K8" s="189">
        <f>SUM(K9:K25)</f>
        <v>22141.25</v>
      </c>
      <c r="L8" s="189"/>
      <c r="M8" s="189">
        <f>SUM(M9:M25)</f>
        <v>0</v>
      </c>
      <c r="N8" s="165"/>
      <c r="O8" s="165">
        <f>SUM(O9:O25)</f>
        <v>21.049099999999999</v>
      </c>
      <c r="P8" s="165"/>
      <c r="Q8" s="165">
        <f>SUM(Q9:Q25)</f>
        <v>3.17</v>
      </c>
      <c r="R8" s="165"/>
      <c r="S8" s="165"/>
      <c r="T8" s="184"/>
      <c r="U8" s="165">
        <f>SUM(U9:U25)</f>
        <v>33.57</v>
      </c>
      <c r="AE8" t="s">
        <v>104</v>
      </c>
    </row>
    <row r="9" spans="1:60" outlineLevel="1" x14ac:dyDescent="0.2">
      <c r="A9" s="161">
        <v>1</v>
      </c>
      <c r="B9" s="167" t="s">
        <v>105</v>
      </c>
      <c r="C9" s="197" t="s">
        <v>106</v>
      </c>
      <c r="D9" s="169" t="s">
        <v>107</v>
      </c>
      <c r="E9" s="176">
        <v>4.1749999999999998</v>
      </c>
      <c r="F9" s="179"/>
      <c r="G9" s="179">
        <f>F9*E9</f>
        <v>0</v>
      </c>
      <c r="H9" s="179">
        <v>0</v>
      </c>
      <c r="I9" s="179">
        <f>ROUND(E9*H9,2)</f>
        <v>0</v>
      </c>
      <c r="J9" s="179">
        <v>80.3</v>
      </c>
      <c r="K9" s="179">
        <f>ROUND(E9*J9,2)</f>
        <v>335.25</v>
      </c>
      <c r="L9" s="179">
        <v>21</v>
      </c>
      <c r="M9" s="179">
        <f>G9*(1+L9/100)</f>
        <v>0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9.5200000000000007E-2</v>
      </c>
      <c r="U9" s="170">
        <f>ROUND(E9*T9,2)</f>
        <v>0.4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108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109</v>
      </c>
      <c r="D10" s="172"/>
      <c r="E10" s="177">
        <v>4.1749999999999998</v>
      </c>
      <c r="F10" s="179"/>
      <c r="G10" s="179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110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2</v>
      </c>
      <c r="B11" s="167" t="s">
        <v>111</v>
      </c>
      <c r="C11" s="197" t="s">
        <v>112</v>
      </c>
      <c r="D11" s="169" t="s">
        <v>113</v>
      </c>
      <c r="E11" s="176">
        <v>37.075000000000003</v>
      </c>
      <c r="F11" s="179"/>
      <c r="G11" s="179">
        <f>F11*E11</f>
        <v>0</v>
      </c>
      <c r="H11" s="179">
        <v>48.38</v>
      </c>
      <c r="I11" s="179">
        <f>ROUND(E11*H11,2)</f>
        <v>1793.69</v>
      </c>
      <c r="J11" s="179">
        <v>84.62</v>
      </c>
      <c r="K11" s="179">
        <f>ROUND(E11*J11,2)</f>
        <v>3137.29</v>
      </c>
      <c r="L11" s="179">
        <v>21</v>
      </c>
      <c r="M11" s="179">
        <f>G11*(1+L11/100)</f>
        <v>0</v>
      </c>
      <c r="N11" s="170">
        <v>0.19397</v>
      </c>
      <c r="O11" s="170">
        <f>ROUND(E11*N11,5)</f>
        <v>7.1914400000000001</v>
      </c>
      <c r="P11" s="170">
        <v>0</v>
      </c>
      <c r="Q11" s="170">
        <f>ROUND(E11*P11,5)</f>
        <v>0</v>
      </c>
      <c r="R11" s="170"/>
      <c r="S11" s="170"/>
      <c r="T11" s="171">
        <v>0.16</v>
      </c>
      <c r="U11" s="170">
        <f>ROUND(E11*T11,2)</f>
        <v>5.93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114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115</v>
      </c>
      <c r="D12" s="172"/>
      <c r="E12" s="177">
        <v>37.075000000000003</v>
      </c>
      <c r="F12" s="179"/>
      <c r="G12" s="179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110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3</v>
      </c>
      <c r="B13" s="167" t="s">
        <v>116</v>
      </c>
      <c r="C13" s="197" t="s">
        <v>117</v>
      </c>
      <c r="D13" s="169" t="s">
        <v>107</v>
      </c>
      <c r="E13" s="176">
        <v>8.298</v>
      </c>
      <c r="F13" s="179"/>
      <c r="G13" s="179">
        <f>F13*E13</f>
        <v>0</v>
      </c>
      <c r="H13" s="179">
        <v>456</v>
      </c>
      <c r="I13" s="179">
        <f>ROUND(E13*H13,2)</f>
        <v>3783.89</v>
      </c>
      <c r="J13" s="179">
        <v>535</v>
      </c>
      <c r="K13" s="179">
        <f>ROUND(E13*J13,2)</f>
        <v>4439.43</v>
      </c>
      <c r="L13" s="179">
        <v>21</v>
      </c>
      <c r="M13" s="179">
        <f>G13*(1+L13/100)</f>
        <v>0</v>
      </c>
      <c r="N13" s="170">
        <v>1.67</v>
      </c>
      <c r="O13" s="170">
        <f>ROUND(E13*N13,5)</f>
        <v>13.857659999999999</v>
      </c>
      <c r="P13" s="170">
        <v>0</v>
      </c>
      <c r="Q13" s="170">
        <f>ROUND(E13*P13,5)</f>
        <v>0</v>
      </c>
      <c r="R13" s="170"/>
      <c r="S13" s="170"/>
      <c r="T13" s="171">
        <v>0</v>
      </c>
      <c r="U13" s="170">
        <f>ROUND(E13*T13,2)</f>
        <v>0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114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8" t="s">
        <v>118</v>
      </c>
      <c r="D14" s="172"/>
      <c r="E14" s="177">
        <v>8.298</v>
      </c>
      <c r="F14" s="179"/>
      <c r="G14" s="179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110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4</v>
      </c>
      <c r="B15" s="167" t="s">
        <v>119</v>
      </c>
      <c r="C15" s="197" t="s">
        <v>120</v>
      </c>
      <c r="D15" s="169" t="s">
        <v>107</v>
      </c>
      <c r="E15" s="176">
        <v>21.486499999999999</v>
      </c>
      <c r="F15" s="179"/>
      <c r="G15" s="179">
        <f>F15*E15</f>
        <v>0</v>
      </c>
      <c r="H15" s="179">
        <v>0</v>
      </c>
      <c r="I15" s="179">
        <f>ROUND(E15*H15,2)</f>
        <v>0</v>
      </c>
      <c r="J15" s="179">
        <v>94.8</v>
      </c>
      <c r="K15" s="179">
        <f>ROUND(E15*J15,2)</f>
        <v>2036.92</v>
      </c>
      <c r="L15" s="179">
        <v>21</v>
      </c>
      <c r="M15" s="179">
        <f>G15*(1+L15/100)</f>
        <v>0</v>
      </c>
      <c r="N15" s="170">
        <v>0</v>
      </c>
      <c r="O15" s="170">
        <f>ROUND(E15*N15,5)</f>
        <v>0</v>
      </c>
      <c r="P15" s="170">
        <v>0</v>
      </c>
      <c r="Q15" s="170">
        <f>ROUND(E15*P15,5)</f>
        <v>0</v>
      </c>
      <c r="R15" s="170"/>
      <c r="S15" s="170"/>
      <c r="T15" s="171">
        <v>0.18</v>
      </c>
      <c r="U15" s="170">
        <f>ROUND(E15*T15,2)</f>
        <v>3.87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108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121</v>
      </c>
      <c r="D16" s="172"/>
      <c r="E16" s="177">
        <v>21.486499999999999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110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5</v>
      </c>
      <c r="B17" s="167" t="s">
        <v>122</v>
      </c>
      <c r="C17" s="197" t="s">
        <v>123</v>
      </c>
      <c r="D17" s="169" t="s">
        <v>107</v>
      </c>
      <c r="E17" s="176">
        <v>14.0055</v>
      </c>
      <c r="F17" s="179"/>
      <c r="G17" s="179">
        <f>F17*E17</f>
        <v>0</v>
      </c>
      <c r="H17" s="179">
        <v>0</v>
      </c>
      <c r="I17" s="179">
        <f>ROUND(E17*H17,2)</f>
        <v>0</v>
      </c>
      <c r="J17" s="179">
        <v>260</v>
      </c>
      <c r="K17" s="179">
        <f>ROUND(E17*J17,2)</f>
        <v>3641.43</v>
      </c>
      <c r="L17" s="179">
        <v>21</v>
      </c>
      <c r="M17" s="179">
        <f>G17*(1+L17/100)</f>
        <v>0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0</v>
      </c>
      <c r="U17" s="170">
        <f>ROUND(E17*T17,2)</f>
        <v>0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108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8" t="s">
        <v>124</v>
      </c>
      <c r="D18" s="172"/>
      <c r="E18" s="177">
        <v>14.0055</v>
      </c>
      <c r="F18" s="179"/>
      <c r="G18" s="179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110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6</v>
      </c>
      <c r="B19" s="167" t="s">
        <v>125</v>
      </c>
      <c r="C19" s="197" t="s">
        <v>126</v>
      </c>
      <c r="D19" s="169" t="s">
        <v>107</v>
      </c>
      <c r="E19" s="176">
        <v>14</v>
      </c>
      <c r="F19" s="179"/>
      <c r="G19" s="179">
        <f>F19*E19</f>
        <v>0</v>
      </c>
      <c r="H19" s="179">
        <v>0</v>
      </c>
      <c r="I19" s="179">
        <f>ROUND(E19*H19,2)</f>
        <v>0</v>
      </c>
      <c r="J19" s="179">
        <v>325</v>
      </c>
      <c r="K19" s="179">
        <f>ROUND(E19*J19,2)</f>
        <v>4550</v>
      </c>
      <c r="L19" s="179">
        <v>21</v>
      </c>
      <c r="M19" s="179">
        <f>G19*(1+L19/100)</f>
        <v>0</v>
      </c>
      <c r="N19" s="170">
        <v>0</v>
      </c>
      <c r="O19" s="170">
        <f>ROUND(E19*N19,5)</f>
        <v>0</v>
      </c>
      <c r="P19" s="170">
        <v>0</v>
      </c>
      <c r="Q19" s="170">
        <f>ROUND(E19*P19,5)</f>
        <v>0</v>
      </c>
      <c r="R19" s="170"/>
      <c r="S19" s="170"/>
      <c r="T19" s="171">
        <v>0.66</v>
      </c>
      <c r="U19" s="170">
        <f>ROUND(E19*T19,2)</f>
        <v>9.24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108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7</v>
      </c>
      <c r="B20" s="167" t="s">
        <v>127</v>
      </c>
      <c r="C20" s="197" t="s">
        <v>128</v>
      </c>
      <c r="D20" s="169" t="s">
        <v>113</v>
      </c>
      <c r="E20" s="176">
        <v>6</v>
      </c>
      <c r="F20" s="179"/>
      <c r="G20" s="179">
        <f>F20*E20</f>
        <v>0</v>
      </c>
      <c r="H20" s="179">
        <v>0</v>
      </c>
      <c r="I20" s="179">
        <f>ROUND(E20*H20,2)</f>
        <v>0</v>
      </c>
      <c r="J20" s="179">
        <v>154.5</v>
      </c>
      <c r="K20" s="179">
        <f>ROUND(E20*J20,2)</f>
        <v>927</v>
      </c>
      <c r="L20" s="179">
        <v>21</v>
      </c>
      <c r="M20" s="179">
        <f>G20*(1+L20/100)</f>
        <v>0</v>
      </c>
      <c r="N20" s="170">
        <v>0</v>
      </c>
      <c r="O20" s="170">
        <f>ROUND(E20*N20,5)</f>
        <v>0</v>
      </c>
      <c r="P20" s="170">
        <v>0.22</v>
      </c>
      <c r="Q20" s="170">
        <f>ROUND(E20*P20,5)</f>
        <v>1.32</v>
      </c>
      <c r="R20" s="170"/>
      <c r="S20" s="170"/>
      <c r="T20" s="171">
        <v>0.38</v>
      </c>
      <c r="U20" s="170">
        <f>ROUND(E20*T20,2)</f>
        <v>2.2799999999999998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108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8</v>
      </c>
      <c r="B21" s="167" t="s">
        <v>129</v>
      </c>
      <c r="C21" s="197" t="s">
        <v>130</v>
      </c>
      <c r="D21" s="169" t="s">
        <v>107</v>
      </c>
      <c r="E21" s="176">
        <v>1.2</v>
      </c>
      <c r="F21" s="179"/>
      <c r="G21" s="179">
        <f>F21*E21</f>
        <v>0</v>
      </c>
      <c r="H21" s="179">
        <v>0</v>
      </c>
      <c r="I21" s="179">
        <f>ROUND(E21*H21,2)</f>
        <v>0</v>
      </c>
      <c r="J21" s="179">
        <v>309.5</v>
      </c>
      <c r="K21" s="179">
        <f>ROUND(E21*J21,2)</f>
        <v>371.4</v>
      </c>
      <c r="L21" s="179">
        <v>21</v>
      </c>
      <c r="M21" s="179">
        <f>G21*(1+L21/100)</f>
        <v>0</v>
      </c>
      <c r="N21" s="170">
        <v>0</v>
      </c>
      <c r="O21" s="170">
        <f>ROUND(E21*N21,5)</f>
        <v>0</v>
      </c>
      <c r="P21" s="170">
        <v>1.3</v>
      </c>
      <c r="Q21" s="170">
        <f>ROUND(E21*P21,5)</f>
        <v>1.56</v>
      </c>
      <c r="R21" s="170"/>
      <c r="S21" s="170"/>
      <c r="T21" s="171">
        <v>0.51</v>
      </c>
      <c r="U21" s="170">
        <f>ROUND(E21*T21,2)</f>
        <v>0.61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108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/>
      <c r="B22" s="167"/>
      <c r="C22" s="198" t="s">
        <v>131</v>
      </c>
      <c r="D22" s="172"/>
      <c r="E22" s="177">
        <v>1.2</v>
      </c>
      <c r="F22" s="179"/>
      <c r="G22" s="179"/>
      <c r="H22" s="179"/>
      <c r="I22" s="179"/>
      <c r="J22" s="179"/>
      <c r="K22" s="179"/>
      <c r="L22" s="179"/>
      <c r="M22" s="179"/>
      <c r="N22" s="170"/>
      <c r="O22" s="170"/>
      <c r="P22" s="170"/>
      <c r="Q22" s="170"/>
      <c r="R22" s="170"/>
      <c r="S22" s="170"/>
      <c r="T22" s="171"/>
      <c r="U22" s="170"/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110</v>
      </c>
      <c r="AF22" s="160">
        <v>0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9</v>
      </c>
      <c r="B23" s="167" t="s">
        <v>132</v>
      </c>
      <c r="C23" s="197" t="s">
        <v>133</v>
      </c>
      <c r="D23" s="169" t="s">
        <v>134</v>
      </c>
      <c r="E23" s="176">
        <v>2</v>
      </c>
      <c r="F23" s="179"/>
      <c r="G23" s="179">
        <f>F23*E23</f>
        <v>0</v>
      </c>
      <c r="H23" s="179">
        <v>0</v>
      </c>
      <c r="I23" s="179">
        <f>ROUND(E23*H23,2)</f>
        <v>0</v>
      </c>
      <c r="J23" s="179">
        <v>75.8</v>
      </c>
      <c r="K23" s="179">
        <f>ROUND(E23*J23,2)</f>
        <v>151.6</v>
      </c>
      <c r="L23" s="179">
        <v>21</v>
      </c>
      <c r="M23" s="179">
        <f>G23*(1+L23/100)</f>
        <v>0</v>
      </c>
      <c r="N23" s="170">
        <v>0</v>
      </c>
      <c r="O23" s="170">
        <f>ROUND(E23*N23,5)</f>
        <v>0</v>
      </c>
      <c r="P23" s="170">
        <v>0.14499999999999999</v>
      </c>
      <c r="Q23" s="170">
        <f>ROUND(E23*P23,5)</f>
        <v>0.28999999999999998</v>
      </c>
      <c r="R23" s="170"/>
      <c r="S23" s="170"/>
      <c r="T23" s="171">
        <v>0.13</v>
      </c>
      <c r="U23" s="170">
        <f>ROUND(E23*T23,2)</f>
        <v>0.26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10</v>
      </c>
      <c r="B24" s="167" t="s">
        <v>135</v>
      </c>
      <c r="C24" s="197" t="s">
        <v>136</v>
      </c>
      <c r="D24" s="169" t="s">
        <v>113</v>
      </c>
      <c r="E24" s="176">
        <v>41.75</v>
      </c>
      <c r="F24" s="179"/>
      <c r="G24" s="179">
        <f>F24*E24</f>
        <v>0</v>
      </c>
      <c r="H24" s="179">
        <v>0</v>
      </c>
      <c r="I24" s="179">
        <f>ROUND(E24*H24,2)</f>
        <v>0</v>
      </c>
      <c r="J24" s="179">
        <v>61.1</v>
      </c>
      <c r="K24" s="179">
        <f>ROUND(E24*J24,2)</f>
        <v>2550.9299999999998</v>
      </c>
      <c r="L24" s="179">
        <v>21</v>
      </c>
      <c r="M24" s="179">
        <f>G24*(1+L24/100)</f>
        <v>0</v>
      </c>
      <c r="N24" s="170">
        <v>0</v>
      </c>
      <c r="O24" s="170">
        <f>ROUND(E24*N24,5)</f>
        <v>0</v>
      </c>
      <c r="P24" s="170">
        <v>0</v>
      </c>
      <c r="Q24" s="170">
        <f>ROUND(E24*P24,5)</f>
        <v>0</v>
      </c>
      <c r="R24" s="170"/>
      <c r="S24" s="170"/>
      <c r="T24" s="171">
        <v>0.26300000000000001</v>
      </c>
      <c r="U24" s="170">
        <f>ROUND(E24*T24,2)</f>
        <v>10.98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108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7"/>
      <c r="C25" s="198" t="s">
        <v>137</v>
      </c>
      <c r="D25" s="172"/>
      <c r="E25" s="177">
        <v>41.75</v>
      </c>
      <c r="F25" s="179"/>
      <c r="G25" s="179"/>
      <c r="H25" s="179"/>
      <c r="I25" s="179"/>
      <c r="J25" s="179"/>
      <c r="K25" s="179"/>
      <c r="L25" s="179"/>
      <c r="M25" s="179"/>
      <c r="N25" s="170"/>
      <c r="O25" s="170"/>
      <c r="P25" s="170"/>
      <c r="Q25" s="170"/>
      <c r="R25" s="170"/>
      <c r="S25" s="170"/>
      <c r="T25" s="171"/>
      <c r="U25" s="17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110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x14ac:dyDescent="0.2">
      <c r="A26" s="162" t="s">
        <v>103</v>
      </c>
      <c r="B26" s="168" t="s">
        <v>58</v>
      </c>
      <c r="C26" s="199" t="s">
        <v>59</v>
      </c>
      <c r="D26" s="173"/>
      <c r="E26" s="178"/>
      <c r="F26" s="180"/>
      <c r="G26" s="180">
        <f>SUMIF(AE27:AE31,"&lt;&gt;NOR",G27:G31)</f>
        <v>0</v>
      </c>
      <c r="H26" s="180"/>
      <c r="I26" s="180">
        <f>SUM(I27:I31)</f>
        <v>12868.960000000001</v>
      </c>
      <c r="J26" s="180"/>
      <c r="K26" s="180">
        <f>SUM(K27:K31)</f>
        <v>3955.0399999999995</v>
      </c>
      <c r="L26" s="180"/>
      <c r="M26" s="180">
        <f>SUM(M27:M31)</f>
        <v>0</v>
      </c>
      <c r="N26" s="174"/>
      <c r="O26" s="174">
        <f>SUM(O27:O31)</f>
        <v>9.6123200000000004</v>
      </c>
      <c r="P26" s="174"/>
      <c r="Q26" s="174">
        <f>SUM(Q27:Q31)</f>
        <v>0</v>
      </c>
      <c r="R26" s="174"/>
      <c r="S26" s="174"/>
      <c r="T26" s="175"/>
      <c r="U26" s="174">
        <f>SUM(U27:U31)</f>
        <v>5.56</v>
      </c>
      <c r="AE26" t="s">
        <v>104</v>
      </c>
    </row>
    <row r="27" spans="1:60" outlineLevel="1" x14ac:dyDescent="0.2">
      <c r="A27" s="161">
        <v>11</v>
      </c>
      <c r="B27" s="167" t="s">
        <v>138</v>
      </c>
      <c r="C27" s="197" t="s">
        <v>139</v>
      </c>
      <c r="D27" s="169" t="s">
        <v>113</v>
      </c>
      <c r="E27" s="176">
        <v>12</v>
      </c>
      <c r="F27" s="179"/>
      <c r="G27" s="179">
        <f t="shared" ref="G27:G29" si="0">F27*E27</f>
        <v>0</v>
      </c>
      <c r="H27" s="179">
        <v>302.93</v>
      </c>
      <c r="I27" s="179">
        <f>ROUND(E27*H27,2)</f>
        <v>3635.16</v>
      </c>
      <c r="J27" s="179">
        <v>34.569999999999993</v>
      </c>
      <c r="K27" s="179">
        <f>ROUND(E27*J27,2)</f>
        <v>414.84</v>
      </c>
      <c r="L27" s="179">
        <v>21</v>
      </c>
      <c r="M27" s="179">
        <f>G27*(1+L27/100)</f>
        <v>0</v>
      </c>
      <c r="N27" s="170">
        <v>0.51085999999999998</v>
      </c>
      <c r="O27" s="170">
        <f>ROUND(E27*N27,5)</f>
        <v>6.1303200000000002</v>
      </c>
      <c r="P27" s="170">
        <v>0</v>
      </c>
      <c r="Q27" s="170">
        <f>ROUND(E27*P27,5)</f>
        <v>0</v>
      </c>
      <c r="R27" s="170"/>
      <c r="S27" s="170"/>
      <c r="T27" s="171">
        <v>0.03</v>
      </c>
      <c r="U27" s="170">
        <f>ROUND(E27*T27,2)</f>
        <v>0.36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108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12</v>
      </c>
      <c r="B28" s="167" t="s">
        <v>140</v>
      </c>
      <c r="C28" s="197" t="s">
        <v>141</v>
      </c>
      <c r="D28" s="169" t="s">
        <v>113</v>
      </c>
      <c r="E28" s="176">
        <v>12</v>
      </c>
      <c r="F28" s="179"/>
      <c r="G28" s="179">
        <f t="shared" si="0"/>
        <v>0</v>
      </c>
      <c r="H28" s="179">
        <v>444.21</v>
      </c>
      <c r="I28" s="179">
        <f>ROUND(E28*H28,2)</f>
        <v>5330.52</v>
      </c>
      <c r="J28" s="179">
        <v>44.79000000000002</v>
      </c>
      <c r="K28" s="179">
        <f>ROUND(E28*J28,2)</f>
        <v>537.48</v>
      </c>
      <c r="L28" s="179">
        <v>21</v>
      </c>
      <c r="M28" s="179">
        <f>G28*(1+L28/100)</f>
        <v>0</v>
      </c>
      <c r="N28" s="170">
        <v>0.23338999999999999</v>
      </c>
      <c r="O28" s="170">
        <f>ROUND(E28*N28,5)</f>
        <v>2.8006799999999998</v>
      </c>
      <c r="P28" s="170">
        <v>0</v>
      </c>
      <c r="Q28" s="170">
        <f>ROUND(E28*P28,5)</f>
        <v>0</v>
      </c>
      <c r="R28" s="170"/>
      <c r="S28" s="170"/>
      <c r="T28" s="171">
        <v>0.04</v>
      </c>
      <c r="U28" s="170">
        <f>ROUND(E28*T28,2)</f>
        <v>0.48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108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13</v>
      </c>
      <c r="B29" s="167" t="s">
        <v>142</v>
      </c>
      <c r="C29" s="197" t="s">
        <v>143</v>
      </c>
      <c r="D29" s="169" t="s">
        <v>134</v>
      </c>
      <c r="E29" s="176">
        <v>24</v>
      </c>
      <c r="F29" s="179"/>
      <c r="G29" s="179">
        <f t="shared" si="0"/>
        <v>0</v>
      </c>
      <c r="H29" s="179">
        <v>130.24</v>
      </c>
      <c r="I29" s="179">
        <f>ROUND(E29*H29,2)</f>
        <v>3125.76</v>
      </c>
      <c r="J29" s="179">
        <v>114.25999999999999</v>
      </c>
      <c r="K29" s="179">
        <f>ROUND(E29*J29,2)</f>
        <v>2742.24</v>
      </c>
      <c r="L29" s="179">
        <v>21</v>
      </c>
      <c r="M29" s="179">
        <f>G29*(1+L29/100)</f>
        <v>0</v>
      </c>
      <c r="N29" s="170">
        <v>0</v>
      </c>
      <c r="O29" s="170">
        <f>ROUND(E29*N29,5)</f>
        <v>0</v>
      </c>
      <c r="P29" s="170">
        <v>0</v>
      </c>
      <c r="Q29" s="170">
        <f>ROUND(E29*P29,5)</f>
        <v>0</v>
      </c>
      <c r="R29" s="170"/>
      <c r="S29" s="170"/>
      <c r="T29" s="171">
        <v>0.16</v>
      </c>
      <c r="U29" s="170">
        <f>ROUND(E29*T29,2)</f>
        <v>3.84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108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7"/>
      <c r="C30" s="198" t="s">
        <v>144</v>
      </c>
      <c r="D30" s="172"/>
      <c r="E30" s="177">
        <v>24</v>
      </c>
      <c r="F30" s="179"/>
      <c r="G30" s="179"/>
      <c r="H30" s="179"/>
      <c r="I30" s="179"/>
      <c r="J30" s="179"/>
      <c r="K30" s="179"/>
      <c r="L30" s="179"/>
      <c r="M30" s="179"/>
      <c r="N30" s="170"/>
      <c r="O30" s="170"/>
      <c r="P30" s="170"/>
      <c r="Q30" s="170"/>
      <c r="R30" s="170"/>
      <c r="S30" s="170"/>
      <c r="T30" s="171"/>
      <c r="U30" s="170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110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14</v>
      </c>
      <c r="B31" s="167" t="s">
        <v>145</v>
      </c>
      <c r="C31" s="197" t="s">
        <v>146</v>
      </c>
      <c r="D31" s="169" t="s">
        <v>134</v>
      </c>
      <c r="E31" s="176">
        <v>4</v>
      </c>
      <c r="F31" s="179"/>
      <c r="G31" s="179">
        <f>F31*E31</f>
        <v>0</v>
      </c>
      <c r="H31" s="179">
        <v>194.38</v>
      </c>
      <c r="I31" s="179">
        <f>ROUND(E31*H31,2)</f>
        <v>777.52</v>
      </c>
      <c r="J31" s="179">
        <v>65.12</v>
      </c>
      <c r="K31" s="179">
        <f>ROUND(E31*J31,2)</f>
        <v>260.48</v>
      </c>
      <c r="L31" s="179">
        <v>21</v>
      </c>
      <c r="M31" s="179">
        <f>G31*(1+L31/100)</f>
        <v>0</v>
      </c>
      <c r="N31" s="170">
        <v>0.17033000000000001</v>
      </c>
      <c r="O31" s="170">
        <f>ROUND(E31*N31,5)</f>
        <v>0.68132000000000004</v>
      </c>
      <c r="P31" s="170">
        <v>0</v>
      </c>
      <c r="Q31" s="170">
        <f>ROUND(E31*P31,5)</f>
        <v>0</v>
      </c>
      <c r="R31" s="170"/>
      <c r="S31" s="170"/>
      <c r="T31" s="171">
        <v>0.22</v>
      </c>
      <c r="U31" s="170">
        <f>ROUND(E31*T31,2)</f>
        <v>0.88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108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x14ac:dyDescent="0.2">
      <c r="A32" s="162" t="s">
        <v>103</v>
      </c>
      <c r="B32" s="168" t="s">
        <v>60</v>
      </c>
      <c r="C32" s="199" t="s">
        <v>61</v>
      </c>
      <c r="D32" s="173"/>
      <c r="E32" s="178"/>
      <c r="F32" s="180"/>
      <c r="G32" s="180">
        <f>SUMIF(AE33:AE33,"&lt;&gt;NOR",G33:G33)</f>
        <v>0</v>
      </c>
      <c r="H32" s="180"/>
      <c r="I32" s="180">
        <f>SUM(I33:I33)</f>
        <v>108.18</v>
      </c>
      <c r="J32" s="180"/>
      <c r="K32" s="180">
        <f>SUM(K33:K33)</f>
        <v>29.82</v>
      </c>
      <c r="L32" s="180"/>
      <c r="M32" s="180">
        <f>SUM(M33:M33)</f>
        <v>0</v>
      </c>
      <c r="N32" s="174"/>
      <c r="O32" s="174">
        <f>SUM(O33:O33)</f>
        <v>5.0000000000000002E-5</v>
      </c>
      <c r="P32" s="174"/>
      <c r="Q32" s="174">
        <f>SUM(Q33:Q33)</f>
        <v>0</v>
      </c>
      <c r="R32" s="174"/>
      <c r="S32" s="174"/>
      <c r="T32" s="175"/>
      <c r="U32" s="174">
        <f>SUM(U33:U33)</f>
        <v>0.09</v>
      </c>
      <c r="AE32" t="s">
        <v>104</v>
      </c>
    </row>
    <row r="33" spans="1:60" outlineLevel="1" x14ac:dyDescent="0.2">
      <c r="A33" s="161">
        <v>15</v>
      </c>
      <c r="B33" s="167" t="s">
        <v>147</v>
      </c>
      <c r="C33" s="197" t="s">
        <v>148</v>
      </c>
      <c r="D33" s="169" t="s">
        <v>149</v>
      </c>
      <c r="E33" s="176">
        <v>1</v>
      </c>
      <c r="F33" s="179"/>
      <c r="G33" s="179">
        <f>F33*E33</f>
        <v>0</v>
      </c>
      <c r="H33" s="179">
        <v>108.18</v>
      </c>
      <c r="I33" s="179">
        <f>ROUND(E33*H33,2)</f>
        <v>108.18</v>
      </c>
      <c r="J33" s="179">
        <v>29.819999999999993</v>
      </c>
      <c r="K33" s="179">
        <f>ROUND(E33*J33,2)</f>
        <v>29.82</v>
      </c>
      <c r="L33" s="179">
        <v>21</v>
      </c>
      <c r="M33" s="179">
        <f>G33*(1+L33/100)</f>
        <v>0</v>
      </c>
      <c r="N33" s="170">
        <v>5.0000000000000002E-5</v>
      </c>
      <c r="O33" s="170">
        <f>ROUND(E33*N33,5)</f>
        <v>5.0000000000000002E-5</v>
      </c>
      <c r="P33" s="170">
        <v>0</v>
      </c>
      <c r="Q33" s="170">
        <f>ROUND(E33*P33,5)</f>
        <v>0</v>
      </c>
      <c r="R33" s="170"/>
      <c r="S33" s="170"/>
      <c r="T33" s="171">
        <v>0.09</v>
      </c>
      <c r="U33" s="170">
        <f>ROUND(E33*T33,2)</f>
        <v>0.09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108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x14ac:dyDescent="0.2">
      <c r="A34" s="162" t="s">
        <v>103</v>
      </c>
      <c r="B34" s="168" t="s">
        <v>62</v>
      </c>
      <c r="C34" s="199" t="s">
        <v>63</v>
      </c>
      <c r="D34" s="173"/>
      <c r="E34" s="178"/>
      <c r="F34" s="180"/>
      <c r="G34" s="180">
        <f>SUMIF(AE35:AE46,"&lt;&gt;NOR",G35:G46)</f>
        <v>0</v>
      </c>
      <c r="H34" s="180"/>
      <c r="I34" s="180">
        <f>SUM(I35:I46)</f>
        <v>10807.390000000001</v>
      </c>
      <c r="J34" s="180"/>
      <c r="K34" s="180">
        <f>SUM(K35:K46)</f>
        <v>17145.809999999998</v>
      </c>
      <c r="L34" s="180"/>
      <c r="M34" s="180">
        <f>SUM(M35:M46)</f>
        <v>0</v>
      </c>
      <c r="N34" s="174"/>
      <c r="O34" s="174">
        <f>SUM(O35:O46)</f>
        <v>6.2160000000000007E-2</v>
      </c>
      <c r="P34" s="174"/>
      <c r="Q34" s="174">
        <f>SUM(Q35:Q46)</f>
        <v>0</v>
      </c>
      <c r="R34" s="174"/>
      <c r="S34" s="174"/>
      <c r="T34" s="175"/>
      <c r="U34" s="174">
        <f>SUM(U35:U46)</f>
        <v>49.13000000000001</v>
      </c>
      <c r="AE34" t="s">
        <v>104</v>
      </c>
    </row>
    <row r="35" spans="1:60" outlineLevel="1" x14ac:dyDescent="0.2">
      <c r="A35" s="161">
        <v>16</v>
      </c>
      <c r="B35" s="167" t="s">
        <v>150</v>
      </c>
      <c r="C35" s="197" t="s">
        <v>151</v>
      </c>
      <c r="D35" s="169" t="s">
        <v>134</v>
      </c>
      <c r="E35" s="176">
        <v>5</v>
      </c>
      <c r="F35" s="179"/>
      <c r="G35" s="179">
        <f t="shared" ref="G35:G46" si="1">F35*E35</f>
        <v>0</v>
      </c>
      <c r="H35" s="179">
        <v>62.96</v>
      </c>
      <c r="I35" s="179">
        <f t="shared" ref="I35:I46" si="2">ROUND(E35*H35,2)</f>
        <v>314.8</v>
      </c>
      <c r="J35" s="179">
        <v>106.03999999999999</v>
      </c>
      <c r="K35" s="179">
        <f t="shared" ref="K35:K46" si="3">ROUND(E35*J35,2)</f>
        <v>530.20000000000005</v>
      </c>
      <c r="L35" s="179">
        <v>21</v>
      </c>
      <c r="M35" s="179">
        <f t="shared" ref="M35:M46" si="4">G35*(1+L35/100)</f>
        <v>0</v>
      </c>
      <c r="N35" s="170">
        <v>3.8000000000000002E-4</v>
      </c>
      <c r="O35" s="170">
        <f t="shared" ref="O35:O46" si="5">ROUND(E35*N35,5)</f>
        <v>1.9E-3</v>
      </c>
      <c r="P35" s="170">
        <v>0</v>
      </c>
      <c r="Q35" s="170">
        <f t="shared" ref="Q35:Q46" si="6">ROUND(E35*P35,5)</f>
        <v>0</v>
      </c>
      <c r="R35" s="170"/>
      <c r="S35" s="170"/>
      <c r="T35" s="171">
        <v>0.32</v>
      </c>
      <c r="U35" s="170">
        <f t="shared" ref="U35:U46" si="7">ROUND(E35*T35,2)</f>
        <v>1.6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108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>
        <v>17</v>
      </c>
      <c r="B36" s="167" t="s">
        <v>152</v>
      </c>
      <c r="C36" s="197" t="s">
        <v>153</v>
      </c>
      <c r="D36" s="169" t="s">
        <v>134</v>
      </c>
      <c r="E36" s="176">
        <v>5</v>
      </c>
      <c r="F36" s="179"/>
      <c r="G36" s="179">
        <f t="shared" si="1"/>
        <v>0</v>
      </c>
      <c r="H36" s="179">
        <v>65.55</v>
      </c>
      <c r="I36" s="179">
        <f t="shared" si="2"/>
        <v>327.75</v>
      </c>
      <c r="J36" s="179">
        <v>118.95</v>
      </c>
      <c r="K36" s="179">
        <f t="shared" si="3"/>
        <v>594.75</v>
      </c>
      <c r="L36" s="179">
        <v>21</v>
      </c>
      <c r="M36" s="179">
        <f t="shared" si="4"/>
        <v>0</v>
      </c>
      <c r="N36" s="170">
        <v>4.6999999999999999E-4</v>
      </c>
      <c r="O36" s="170">
        <f t="shared" si="5"/>
        <v>2.3500000000000001E-3</v>
      </c>
      <c r="P36" s="170">
        <v>0</v>
      </c>
      <c r="Q36" s="170">
        <f t="shared" si="6"/>
        <v>0</v>
      </c>
      <c r="R36" s="170"/>
      <c r="S36" s="170"/>
      <c r="T36" s="171">
        <v>0.36</v>
      </c>
      <c r="U36" s="170">
        <f t="shared" si="7"/>
        <v>1.8</v>
      </c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108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18</v>
      </c>
      <c r="B37" s="167" t="s">
        <v>154</v>
      </c>
      <c r="C37" s="197" t="s">
        <v>155</v>
      </c>
      <c r="D37" s="169" t="s">
        <v>134</v>
      </c>
      <c r="E37" s="176">
        <v>2</v>
      </c>
      <c r="F37" s="179"/>
      <c r="G37" s="179">
        <f t="shared" si="1"/>
        <v>0</v>
      </c>
      <c r="H37" s="179">
        <v>91.23</v>
      </c>
      <c r="I37" s="179">
        <f t="shared" si="2"/>
        <v>182.46</v>
      </c>
      <c r="J37" s="179">
        <v>149.76999999999998</v>
      </c>
      <c r="K37" s="179">
        <f t="shared" si="3"/>
        <v>299.54000000000002</v>
      </c>
      <c r="L37" s="179">
        <v>21</v>
      </c>
      <c r="M37" s="179">
        <f t="shared" si="4"/>
        <v>0</v>
      </c>
      <c r="N37" s="170">
        <v>6.9999999999999999E-4</v>
      </c>
      <c r="O37" s="170">
        <f t="shared" si="5"/>
        <v>1.4E-3</v>
      </c>
      <c r="P37" s="170">
        <v>0</v>
      </c>
      <c r="Q37" s="170">
        <f t="shared" si="6"/>
        <v>0</v>
      </c>
      <c r="R37" s="170"/>
      <c r="S37" s="170"/>
      <c r="T37" s="171">
        <v>0.45</v>
      </c>
      <c r="U37" s="170">
        <f t="shared" si="7"/>
        <v>0.9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108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19</v>
      </c>
      <c r="B38" s="167" t="s">
        <v>156</v>
      </c>
      <c r="C38" s="197" t="s">
        <v>157</v>
      </c>
      <c r="D38" s="169" t="s">
        <v>134</v>
      </c>
      <c r="E38" s="176">
        <v>28</v>
      </c>
      <c r="F38" s="179"/>
      <c r="G38" s="179">
        <f t="shared" si="1"/>
        <v>0</v>
      </c>
      <c r="H38" s="179">
        <v>200.31</v>
      </c>
      <c r="I38" s="179">
        <f t="shared" si="2"/>
        <v>5608.68</v>
      </c>
      <c r="J38" s="179">
        <v>388.69</v>
      </c>
      <c r="K38" s="179">
        <f t="shared" si="3"/>
        <v>10883.32</v>
      </c>
      <c r="L38" s="179">
        <v>21</v>
      </c>
      <c r="M38" s="179">
        <f t="shared" si="4"/>
        <v>0</v>
      </c>
      <c r="N38" s="170">
        <v>1.5200000000000001E-3</v>
      </c>
      <c r="O38" s="170">
        <f t="shared" si="5"/>
        <v>4.2560000000000001E-2</v>
      </c>
      <c r="P38" s="170">
        <v>0</v>
      </c>
      <c r="Q38" s="170">
        <f t="shared" si="6"/>
        <v>0</v>
      </c>
      <c r="R38" s="170"/>
      <c r="S38" s="170"/>
      <c r="T38" s="171">
        <v>1.17</v>
      </c>
      <c r="U38" s="170">
        <f t="shared" si="7"/>
        <v>32.76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108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20</v>
      </c>
      <c r="B39" s="167" t="s">
        <v>158</v>
      </c>
      <c r="C39" s="197" t="s">
        <v>159</v>
      </c>
      <c r="D39" s="169" t="s">
        <v>134</v>
      </c>
      <c r="E39" s="176">
        <v>9</v>
      </c>
      <c r="F39" s="179"/>
      <c r="G39" s="179">
        <f t="shared" si="1"/>
        <v>0</v>
      </c>
      <c r="H39" s="179">
        <v>223.26</v>
      </c>
      <c r="I39" s="179">
        <f t="shared" si="2"/>
        <v>2009.34</v>
      </c>
      <c r="J39" s="179">
        <v>263.74</v>
      </c>
      <c r="K39" s="179">
        <f t="shared" si="3"/>
        <v>2373.66</v>
      </c>
      <c r="L39" s="179">
        <v>21</v>
      </c>
      <c r="M39" s="179">
        <f t="shared" si="4"/>
        <v>0</v>
      </c>
      <c r="N39" s="170">
        <v>1.31E-3</v>
      </c>
      <c r="O39" s="170">
        <f t="shared" si="5"/>
        <v>1.179E-2</v>
      </c>
      <c r="P39" s="170">
        <v>0</v>
      </c>
      <c r="Q39" s="170">
        <f t="shared" si="6"/>
        <v>0</v>
      </c>
      <c r="R39" s="170"/>
      <c r="S39" s="170"/>
      <c r="T39" s="171">
        <v>0.8</v>
      </c>
      <c r="U39" s="170">
        <f t="shared" si="7"/>
        <v>7.2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108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outlineLevel="1" x14ac:dyDescent="0.2">
      <c r="A40" s="161">
        <v>21</v>
      </c>
      <c r="B40" s="167" t="s">
        <v>160</v>
      </c>
      <c r="C40" s="197" t="s">
        <v>161</v>
      </c>
      <c r="D40" s="169" t="s">
        <v>149</v>
      </c>
      <c r="E40" s="176">
        <v>2</v>
      </c>
      <c r="F40" s="179"/>
      <c r="G40" s="179">
        <f t="shared" si="1"/>
        <v>0</v>
      </c>
      <c r="H40" s="179">
        <v>0</v>
      </c>
      <c r="I40" s="179">
        <f t="shared" si="2"/>
        <v>0</v>
      </c>
      <c r="J40" s="179">
        <v>69.900000000000006</v>
      </c>
      <c r="K40" s="179">
        <f t="shared" si="3"/>
        <v>139.80000000000001</v>
      </c>
      <c r="L40" s="179">
        <v>21</v>
      </c>
      <c r="M40" s="179">
        <f t="shared" si="4"/>
        <v>0</v>
      </c>
      <c r="N40" s="170">
        <v>0</v>
      </c>
      <c r="O40" s="170">
        <f t="shared" si="5"/>
        <v>0</v>
      </c>
      <c r="P40" s="170">
        <v>0</v>
      </c>
      <c r="Q40" s="170">
        <f t="shared" si="6"/>
        <v>0</v>
      </c>
      <c r="R40" s="170"/>
      <c r="S40" s="170"/>
      <c r="T40" s="171">
        <v>0.21</v>
      </c>
      <c r="U40" s="170">
        <f t="shared" si="7"/>
        <v>0.42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108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>
        <v>22</v>
      </c>
      <c r="B41" s="167" t="s">
        <v>162</v>
      </c>
      <c r="C41" s="197" t="s">
        <v>163</v>
      </c>
      <c r="D41" s="169" t="s">
        <v>149</v>
      </c>
      <c r="E41" s="176">
        <v>3</v>
      </c>
      <c r="F41" s="179"/>
      <c r="G41" s="179">
        <f t="shared" si="1"/>
        <v>0</v>
      </c>
      <c r="H41" s="179">
        <v>0</v>
      </c>
      <c r="I41" s="179">
        <f t="shared" si="2"/>
        <v>0</v>
      </c>
      <c r="J41" s="179">
        <v>85.8</v>
      </c>
      <c r="K41" s="179">
        <f t="shared" si="3"/>
        <v>257.39999999999998</v>
      </c>
      <c r="L41" s="179">
        <v>21</v>
      </c>
      <c r="M41" s="179">
        <f t="shared" si="4"/>
        <v>0</v>
      </c>
      <c r="N41" s="170">
        <v>0</v>
      </c>
      <c r="O41" s="170">
        <f t="shared" si="5"/>
        <v>0</v>
      </c>
      <c r="P41" s="170">
        <v>0</v>
      </c>
      <c r="Q41" s="170">
        <f t="shared" si="6"/>
        <v>0</v>
      </c>
      <c r="R41" s="170"/>
      <c r="S41" s="170"/>
      <c r="T41" s="171">
        <v>0.26</v>
      </c>
      <c r="U41" s="170">
        <f t="shared" si="7"/>
        <v>0.78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108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>
        <v>23</v>
      </c>
      <c r="B42" s="167" t="s">
        <v>164</v>
      </c>
      <c r="C42" s="197" t="s">
        <v>165</v>
      </c>
      <c r="D42" s="169" t="s">
        <v>149</v>
      </c>
      <c r="E42" s="176">
        <v>6</v>
      </c>
      <c r="F42" s="179"/>
      <c r="G42" s="179">
        <f t="shared" si="1"/>
        <v>0</v>
      </c>
      <c r="H42" s="179">
        <v>0</v>
      </c>
      <c r="I42" s="179">
        <f t="shared" si="2"/>
        <v>0</v>
      </c>
      <c r="J42" s="179">
        <v>52</v>
      </c>
      <c r="K42" s="179">
        <f t="shared" si="3"/>
        <v>312</v>
      </c>
      <c r="L42" s="179">
        <v>21</v>
      </c>
      <c r="M42" s="179">
        <f t="shared" si="4"/>
        <v>0</v>
      </c>
      <c r="N42" s="170">
        <v>0</v>
      </c>
      <c r="O42" s="170">
        <f t="shared" si="5"/>
        <v>0</v>
      </c>
      <c r="P42" s="170">
        <v>0</v>
      </c>
      <c r="Q42" s="170">
        <f t="shared" si="6"/>
        <v>0</v>
      </c>
      <c r="R42" s="170"/>
      <c r="S42" s="170"/>
      <c r="T42" s="171">
        <v>0.16</v>
      </c>
      <c r="U42" s="170">
        <f t="shared" si="7"/>
        <v>0.96</v>
      </c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108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24</v>
      </c>
      <c r="B43" s="167" t="s">
        <v>166</v>
      </c>
      <c r="C43" s="197" t="s">
        <v>167</v>
      </c>
      <c r="D43" s="169" t="s">
        <v>149</v>
      </c>
      <c r="E43" s="176">
        <v>2</v>
      </c>
      <c r="F43" s="179"/>
      <c r="G43" s="179">
        <f t="shared" si="1"/>
        <v>0</v>
      </c>
      <c r="H43" s="179">
        <v>969.96</v>
      </c>
      <c r="I43" s="179">
        <f t="shared" si="2"/>
        <v>1939.92</v>
      </c>
      <c r="J43" s="179">
        <v>37.039999999999964</v>
      </c>
      <c r="K43" s="179">
        <f t="shared" si="3"/>
        <v>74.08</v>
      </c>
      <c r="L43" s="179">
        <v>21</v>
      </c>
      <c r="M43" s="179">
        <f t="shared" si="4"/>
        <v>0</v>
      </c>
      <c r="N43" s="170">
        <v>4.8999999999999998E-4</v>
      </c>
      <c r="O43" s="170">
        <f t="shared" si="5"/>
        <v>9.7999999999999997E-4</v>
      </c>
      <c r="P43" s="170">
        <v>0</v>
      </c>
      <c r="Q43" s="170">
        <f t="shared" si="6"/>
        <v>0</v>
      </c>
      <c r="R43" s="170"/>
      <c r="S43" s="170"/>
      <c r="T43" s="171">
        <v>0.13</v>
      </c>
      <c r="U43" s="170">
        <f t="shared" si="7"/>
        <v>0.26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108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>
        <v>25</v>
      </c>
      <c r="B44" s="167" t="s">
        <v>168</v>
      </c>
      <c r="C44" s="197" t="s">
        <v>169</v>
      </c>
      <c r="D44" s="169" t="s">
        <v>149</v>
      </c>
      <c r="E44" s="176">
        <v>2</v>
      </c>
      <c r="F44" s="179"/>
      <c r="G44" s="179">
        <f t="shared" si="1"/>
        <v>0</v>
      </c>
      <c r="H44" s="179">
        <v>198.5</v>
      </c>
      <c r="I44" s="179">
        <f t="shared" si="2"/>
        <v>397</v>
      </c>
      <c r="J44" s="179">
        <v>0</v>
      </c>
      <c r="K44" s="179">
        <f t="shared" si="3"/>
        <v>0</v>
      </c>
      <c r="L44" s="179">
        <v>21</v>
      </c>
      <c r="M44" s="179">
        <f t="shared" si="4"/>
        <v>0</v>
      </c>
      <c r="N44" s="170">
        <v>5.9000000000000003E-4</v>
      </c>
      <c r="O44" s="170">
        <f t="shared" si="5"/>
        <v>1.1800000000000001E-3</v>
      </c>
      <c r="P44" s="170">
        <v>0</v>
      </c>
      <c r="Q44" s="170">
        <f t="shared" si="6"/>
        <v>0</v>
      </c>
      <c r="R44" s="170"/>
      <c r="S44" s="170"/>
      <c r="T44" s="171">
        <v>0</v>
      </c>
      <c r="U44" s="170">
        <f t="shared" si="7"/>
        <v>0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170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26</v>
      </c>
      <c r="B45" s="167" t="s">
        <v>171</v>
      </c>
      <c r="C45" s="197" t="s">
        <v>172</v>
      </c>
      <c r="D45" s="169" t="s">
        <v>173</v>
      </c>
      <c r="E45" s="176">
        <v>1</v>
      </c>
      <c r="F45" s="179"/>
      <c r="G45" s="179">
        <f t="shared" si="1"/>
        <v>0</v>
      </c>
      <c r="H45" s="179">
        <v>0</v>
      </c>
      <c r="I45" s="179">
        <f t="shared" si="2"/>
        <v>0</v>
      </c>
      <c r="J45" s="179">
        <v>900</v>
      </c>
      <c r="K45" s="179">
        <f t="shared" si="3"/>
        <v>900</v>
      </c>
      <c r="L45" s="179">
        <v>21</v>
      </c>
      <c r="M45" s="179">
        <f t="shared" si="4"/>
        <v>0</v>
      </c>
      <c r="N45" s="170">
        <v>0</v>
      </c>
      <c r="O45" s="170">
        <f t="shared" si="5"/>
        <v>0</v>
      </c>
      <c r="P45" s="170">
        <v>0</v>
      </c>
      <c r="Q45" s="170">
        <f t="shared" si="6"/>
        <v>0</v>
      </c>
      <c r="R45" s="170"/>
      <c r="S45" s="170"/>
      <c r="T45" s="171">
        <v>0</v>
      </c>
      <c r="U45" s="170">
        <f t="shared" si="7"/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108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27</v>
      </c>
      <c r="B46" s="167" t="s">
        <v>174</v>
      </c>
      <c r="C46" s="197" t="s">
        <v>175</v>
      </c>
      <c r="D46" s="169" t="s">
        <v>134</v>
      </c>
      <c r="E46" s="176">
        <v>49</v>
      </c>
      <c r="F46" s="179"/>
      <c r="G46" s="179">
        <f t="shared" si="1"/>
        <v>0</v>
      </c>
      <c r="H46" s="179">
        <v>0.56000000000000005</v>
      </c>
      <c r="I46" s="179">
        <f t="shared" si="2"/>
        <v>27.44</v>
      </c>
      <c r="J46" s="179">
        <v>15.94</v>
      </c>
      <c r="K46" s="179">
        <f t="shared" si="3"/>
        <v>781.06</v>
      </c>
      <c r="L46" s="179">
        <v>21</v>
      </c>
      <c r="M46" s="179">
        <f t="shared" si="4"/>
        <v>0</v>
      </c>
      <c r="N46" s="170">
        <v>0</v>
      </c>
      <c r="O46" s="170">
        <f t="shared" si="5"/>
        <v>0</v>
      </c>
      <c r="P46" s="170">
        <v>0</v>
      </c>
      <c r="Q46" s="170">
        <f t="shared" si="6"/>
        <v>0</v>
      </c>
      <c r="R46" s="170"/>
      <c r="S46" s="170"/>
      <c r="T46" s="171">
        <v>0.05</v>
      </c>
      <c r="U46" s="170">
        <f t="shared" si="7"/>
        <v>2.4500000000000002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108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x14ac:dyDescent="0.2">
      <c r="A47" s="162" t="s">
        <v>103</v>
      </c>
      <c r="B47" s="168" t="s">
        <v>64</v>
      </c>
      <c r="C47" s="199" t="s">
        <v>65</v>
      </c>
      <c r="D47" s="173"/>
      <c r="E47" s="178"/>
      <c r="F47" s="180"/>
      <c r="G47" s="180">
        <f>SUMIF(AE48:AE58,"&lt;&gt;NOR",G48:G58)</f>
        <v>0</v>
      </c>
      <c r="H47" s="180"/>
      <c r="I47" s="180">
        <f>SUM(I48:I58)</f>
        <v>5661.8700000000008</v>
      </c>
      <c r="J47" s="180"/>
      <c r="K47" s="180">
        <f>SUM(K48:K58)</f>
        <v>9789.0300000000007</v>
      </c>
      <c r="L47" s="180"/>
      <c r="M47" s="180">
        <f>SUM(M48:M58)</f>
        <v>0</v>
      </c>
      <c r="N47" s="174"/>
      <c r="O47" s="174">
        <f>SUM(O48:O58)</f>
        <v>0.37106999999999996</v>
      </c>
      <c r="P47" s="174"/>
      <c r="Q47" s="174">
        <f>SUM(Q48:Q58)</f>
        <v>0</v>
      </c>
      <c r="R47" s="174"/>
      <c r="S47" s="174"/>
      <c r="T47" s="175"/>
      <c r="U47" s="174">
        <f>SUM(U48:U58)</f>
        <v>67.84</v>
      </c>
      <c r="AE47" t="s">
        <v>104</v>
      </c>
    </row>
    <row r="48" spans="1:60" ht="22.5" outlineLevel="1" x14ac:dyDescent="0.2">
      <c r="A48" s="161">
        <v>28</v>
      </c>
      <c r="B48" s="167" t="s">
        <v>176</v>
      </c>
      <c r="C48" s="197" t="s">
        <v>177</v>
      </c>
      <c r="D48" s="169" t="s">
        <v>134</v>
      </c>
      <c r="E48" s="176">
        <v>46</v>
      </c>
      <c r="F48" s="179"/>
      <c r="G48" s="179">
        <f t="shared" ref="G48:G58" si="8">F48*E48</f>
        <v>0</v>
      </c>
      <c r="H48" s="179">
        <v>11.75</v>
      </c>
      <c r="I48" s="179">
        <f t="shared" ref="I48:I58" si="9">ROUND(E48*H48,2)</f>
        <v>540.5</v>
      </c>
      <c r="J48" s="179">
        <v>30.25</v>
      </c>
      <c r="K48" s="179">
        <f t="shared" ref="K48:K58" si="10">ROUND(E48*J48,2)</f>
        <v>1391.5</v>
      </c>
      <c r="L48" s="179">
        <v>21</v>
      </c>
      <c r="M48" s="179">
        <f t="shared" ref="M48:M58" si="11">G48*(1+L48/100)</f>
        <v>0</v>
      </c>
      <c r="N48" s="170">
        <v>4.0099999999999997E-3</v>
      </c>
      <c r="O48" s="170">
        <f t="shared" ref="O48:O58" si="12">ROUND(E48*N48,5)</f>
        <v>0.18446000000000001</v>
      </c>
      <c r="P48" s="170">
        <v>0</v>
      </c>
      <c r="Q48" s="170">
        <f t="shared" ref="Q48:Q58" si="13">ROUND(E48*P48,5)</f>
        <v>0</v>
      </c>
      <c r="R48" s="170"/>
      <c r="S48" s="170"/>
      <c r="T48" s="171">
        <v>0.54</v>
      </c>
      <c r="U48" s="170">
        <f t="shared" ref="U48:U58" si="14">ROUND(E48*T48,2)</f>
        <v>24.84</v>
      </c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108</v>
      </c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ht="22.5" outlineLevel="1" x14ac:dyDescent="0.2">
      <c r="A49" s="161">
        <v>29</v>
      </c>
      <c r="B49" s="167" t="s">
        <v>178</v>
      </c>
      <c r="C49" s="197" t="s">
        <v>179</v>
      </c>
      <c r="D49" s="169" t="s">
        <v>134</v>
      </c>
      <c r="E49" s="176">
        <v>46</v>
      </c>
      <c r="F49" s="179"/>
      <c r="G49" s="179">
        <f t="shared" si="8"/>
        <v>0</v>
      </c>
      <c r="H49" s="179">
        <v>19.32</v>
      </c>
      <c r="I49" s="179">
        <f t="shared" si="9"/>
        <v>888.72</v>
      </c>
      <c r="J49" s="179">
        <v>19.68</v>
      </c>
      <c r="K49" s="179">
        <f t="shared" si="10"/>
        <v>905.28</v>
      </c>
      <c r="L49" s="179">
        <v>21</v>
      </c>
      <c r="M49" s="179">
        <f t="shared" si="11"/>
        <v>0</v>
      </c>
      <c r="N49" s="170">
        <v>3.0000000000000001E-5</v>
      </c>
      <c r="O49" s="170">
        <f t="shared" si="12"/>
        <v>1.3799999999999999E-3</v>
      </c>
      <c r="P49" s="170">
        <v>0</v>
      </c>
      <c r="Q49" s="170">
        <f t="shared" si="13"/>
        <v>0</v>
      </c>
      <c r="R49" s="170"/>
      <c r="S49" s="170"/>
      <c r="T49" s="171">
        <v>0.13</v>
      </c>
      <c r="U49" s="170">
        <f t="shared" si="14"/>
        <v>5.98</v>
      </c>
      <c r="V49" s="160"/>
      <c r="W49" s="160"/>
      <c r="X49" s="160"/>
      <c r="Y49" s="160"/>
      <c r="Z49" s="160"/>
      <c r="AA49" s="160"/>
      <c r="AB49" s="160"/>
      <c r="AC49" s="160"/>
      <c r="AD49" s="160"/>
      <c r="AE49" s="160" t="s">
        <v>108</v>
      </c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</row>
    <row r="50" spans="1:60" ht="22.5" outlineLevel="1" x14ac:dyDescent="0.2">
      <c r="A50" s="161">
        <v>30</v>
      </c>
      <c r="B50" s="167" t="s">
        <v>180</v>
      </c>
      <c r="C50" s="197" t="s">
        <v>181</v>
      </c>
      <c r="D50" s="169" t="s">
        <v>134</v>
      </c>
      <c r="E50" s="176">
        <v>33</v>
      </c>
      <c r="F50" s="179"/>
      <c r="G50" s="179">
        <f t="shared" si="8"/>
        <v>0</v>
      </c>
      <c r="H50" s="179">
        <v>18.899999999999999</v>
      </c>
      <c r="I50" s="179">
        <f t="shared" si="9"/>
        <v>623.70000000000005</v>
      </c>
      <c r="J50" s="179">
        <v>29.1</v>
      </c>
      <c r="K50" s="179">
        <f t="shared" si="10"/>
        <v>960.3</v>
      </c>
      <c r="L50" s="179">
        <v>21</v>
      </c>
      <c r="M50" s="179">
        <f t="shared" si="11"/>
        <v>0</v>
      </c>
      <c r="N50" s="170">
        <v>5.4099999999999999E-3</v>
      </c>
      <c r="O50" s="170">
        <f t="shared" si="12"/>
        <v>0.17852999999999999</v>
      </c>
      <c r="P50" s="170">
        <v>0</v>
      </c>
      <c r="Q50" s="170">
        <f t="shared" si="13"/>
        <v>0</v>
      </c>
      <c r="R50" s="170"/>
      <c r="S50" s="170"/>
      <c r="T50" s="171">
        <v>0.68</v>
      </c>
      <c r="U50" s="170">
        <f t="shared" si="14"/>
        <v>22.44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108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ht="22.5" outlineLevel="1" x14ac:dyDescent="0.2">
      <c r="A51" s="161">
        <v>31</v>
      </c>
      <c r="B51" s="167" t="s">
        <v>182</v>
      </c>
      <c r="C51" s="197" t="s">
        <v>183</v>
      </c>
      <c r="D51" s="169" t="s">
        <v>134</v>
      </c>
      <c r="E51" s="176">
        <v>33</v>
      </c>
      <c r="F51" s="179"/>
      <c r="G51" s="179">
        <f t="shared" si="8"/>
        <v>0</v>
      </c>
      <c r="H51" s="179">
        <v>30.5</v>
      </c>
      <c r="I51" s="179">
        <f t="shared" si="9"/>
        <v>1006.5</v>
      </c>
      <c r="J51" s="179">
        <v>25.5</v>
      </c>
      <c r="K51" s="179">
        <f t="shared" si="10"/>
        <v>841.5</v>
      </c>
      <c r="L51" s="179">
        <v>21</v>
      </c>
      <c r="M51" s="179">
        <f t="shared" si="11"/>
        <v>0</v>
      </c>
      <c r="N51" s="170">
        <v>4.0000000000000003E-5</v>
      </c>
      <c r="O51" s="170">
        <f t="shared" si="12"/>
        <v>1.32E-3</v>
      </c>
      <c r="P51" s="170">
        <v>0</v>
      </c>
      <c r="Q51" s="170">
        <f t="shared" si="13"/>
        <v>0</v>
      </c>
      <c r="R51" s="170"/>
      <c r="S51" s="170"/>
      <c r="T51" s="171">
        <v>0.14000000000000001</v>
      </c>
      <c r="U51" s="170">
        <f t="shared" si="14"/>
        <v>4.62</v>
      </c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108</v>
      </c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outlineLevel="1" x14ac:dyDescent="0.2">
      <c r="A52" s="161">
        <v>32</v>
      </c>
      <c r="B52" s="167" t="s">
        <v>184</v>
      </c>
      <c r="C52" s="197" t="s">
        <v>185</v>
      </c>
      <c r="D52" s="169" t="s">
        <v>149</v>
      </c>
      <c r="E52" s="176">
        <v>2</v>
      </c>
      <c r="F52" s="179"/>
      <c r="G52" s="179">
        <f t="shared" si="8"/>
        <v>0</v>
      </c>
      <c r="H52" s="179">
        <v>344.27</v>
      </c>
      <c r="I52" s="179">
        <f t="shared" si="9"/>
        <v>688.54</v>
      </c>
      <c r="J52" s="179">
        <v>93.230000000000018</v>
      </c>
      <c r="K52" s="179">
        <f t="shared" si="10"/>
        <v>186.46</v>
      </c>
      <c r="L52" s="179">
        <v>21</v>
      </c>
      <c r="M52" s="179">
        <f t="shared" si="11"/>
        <v>0</v>
      </c>
      <c r="N52" s="170">
        <v>3.2000000000000003E-4</v>
      </c>
      <c r="O52" s="170">
        <f t="shared" si="12"/>
        <v>6.4000000000000005E-4</v>
      </c>
      <c r="P52" s="170">
        <v>0</v>
      </c>
      <c r="Q52" s="170">
        <f t="shared" si="13"/>
        <v>0</v>
      </c>
      <c r="R52" s="170"/>
      <c r="S52" s="170"/>
      <c r="T52" s="171">
        <v>0.24</v>
      </c>
      <c r="U52" s="170">
        <f t="shared" si="14"/>
        <v>0.48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108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>
        <v>33</v>
      </c>
      <c r="B53" s="167" t="s">
        <v>186</v>
      </c>
      <c r="C53" s="197" t="s">
        <v>187</v>
      </c>
      <c r="D53" s="169" t="s">
        <v>149</v>
      </c>
      <c r="E53" s="176">
        <v>1</v>
      </c>
      <c r="F53" s="179"/>
      <c r="G53" s="179">
        <f t="shared" si="8"/>
        <v>0</v>
      </c>
      <c r="H53" s="179">
        <v>173.55</v>
      </c>
      <c r="I53" s="179">
        <f t="shared" si="9"/>
        <v>173.55</v>
      </c>
      <c r="J53" s="179">
        <v>252.45</v>
      </c>
      <c r="K53" s="179">
        <f t="shared" si="10"/>
        <v>252.45</v>
      </c>
      <c r="L53" s="179">
        <v>21</v>
      </c>
      <c r="M53" s="179">
        <f t="shared" si="11"/>
        <v>0</v>
      </c>
      <c r="N53" s="170">
        <v>1.8500000000000001E-3</v>
      </c>
      <c r="O53" s="170">
        <f t="shared" si="12"/>
        <v>1.8500000000000001E-3</v>
      </c>
      <c r="P53" s="170">
        <v>0</v>
      </c>
      <c r="Q53" s="170">
        <f t="shared" si="13"/>
        <v>0</v>
      </c>
      <c r="R53" s="170"/>
      <c r="S53" s="170"/>
      <c r="T53" s="171">
        <v>0.79</v>
      </c>
      <c r="U53" s="170">
        <f t="shared" si="14"/>
        <v>0.79</v>
      </c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108</v>
      </c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outlineLevel="1" x14ac:dyDescent="0.2">
      <c r="A54" s="161">
        <v>34</v>
      </c>
      <c r="B54" s="167" t="s">
        <v>188</v>
      </c>
      <c r="C54" s="197" t="s">
        <v>189</v>
      </c>
      <c r="D54" s="169" t="s">
        <v>149</v>
      </c>
      <c r="E54" s="176">
        <v>1</v>
      </c>
      <c r="F54" s="179"/>
      <c r="G54" s="179">
        <f t="shared" si="8"/>
        <v>0</v>
      </c>
      <c r="H54" s="179">
        <v>1595</v>
      </c>
      <c r="I54" s="179">
        <f t="shared" si="9"/>
        <v>1595</v>
      </c>
      <c r="J54" s="179">
        <v>0</v>
      </c>
      <c r="K54" s="179">
        <f t="shared" si="10"/>
        <v>0</v>
      </c>
      <c r="L54" s="179">
        <v>21</v>
      </c>
      <c r="M54" s="179">
        <f t="shared" si="11"/>
        <v>0</v>
      </c>
      <c r="N54" s="170">
        <v>2.0999999999999999E-3</v>
      </c>
      <c r="O54" s="170">
        <f t="shared" si="12"/>
        <v>2.0999999999999999E-3</v>
      </c>
      <c r="P54" s="170">
        <v>0</v>
      </c>
      <c r="Q54" s="170">
        <f t="shared" si="13"/>
        <v>0</v>
      </c>
      <c r="R54" s="170"/>
      <c r="S54" s="170"/>
      <c r="T54" s="171">
        <v>0</v>
      </c>
      <c r="U54" s="170">
        <f t="shared" si="14"/>
        <v>0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170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>
        <v>35</v>
      </c>
      <c r="B55" s="167" t="s">
        <v>171</v>
      </c>
      <c r="C55" s="197" t="s">
        <v>190</v>
      </c>
      <c r="D55" s="169" t="s">
        <v>173</v>
      </c>
      <c r="E55" s="176">
        <v>1</v>
      </c>
      <c r="F55" s="179"/>
      <c r="G55" s="179">
        <f t="shared" si="8"/>
        <v>0</v>
      </c>
      <c r="H55" s="179">
        <v>0</v>
      </c>
      <c r="I55" s="179">
        <f t="shared" si="9"/>
        <v>0</v>
      </c>
      <c r="J55" s="179">
        <v>1500</v>
      </c>
      <c r="K55" s="179">
        <f t="shared" si="10"/>
        <v>1500</v>
      </c>
      <c r="L55" s="179">
        <v>21</v>
      </c>
      <c r="M55" s="179">
        <f t="shared" si="11"/>
        <v>0</v>
      </c>
      <c r="N55" s="170">
        <v>0</v>
      </c>
      <c r="O55" s="170">
        <f t="shared" si="12"/>
        <v>0</v>
      </c>
      <c r="P55" s="170">
        <v>0</v>
      </c>
      <c r="Q55" s="170">
        <f t="shared" si="13"/>
        <v>0</v>
      </c>
      <c r="R55" s="170"/>
      <c r="S55" s="170"/>
      <c r="T55" s="171">
        <v>0</v>
      </c>
      <c r="U55" s="170">
        <f t="shared" si="14"/>
        <v>0</v>
      </c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108</v>
      </c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outlineLevel="1" x14ac:dyDescent="0.2">
      <c r="A56" s="161">
        <v>36</v>
      </c>
      <c r="B56" s="167" t="s">
        <v>191</v>
      </c>
      <c r="C56" s="197" t="s">
        <v>192</v>
      </c>
      <c r="D56" s="169" t="s">
        <v>134</v>
      </c>
      <c r="E56" s="176">
        <v>79</v>
      </c>
      <c r="F56" s="179"/>
      <c r="G56" s="179">
        <f t="shared" si="8"/>
        <v>0</v>
      </c>
      <c r="H56" s="179">
        <v>0.39</v>
      </c>
      <c r="I56" s="179">
        <f t="shared" si="9"/>
        <v>30.81</v>
      </c>
      <c r="J56" s="179">
        <v>18.71</v>
      </c>
      <c r="K56" s="179">
        <f t="shared" si="10"/>
        <v>1478.09</v>
      </c>
      <c r="L56" s="179">
        <v>21</v>
      </c>
      <c r="M56" s="179">
        <f t="shared" si="11"/>
        <v>0</v>
      </c>
      <c r="N56" s="170">
        <v>0</v>
      </c>
      <c r="O56" s="170">
        <f t="shared" si="12"/>
        <v>0</v>
      </c>
      <c r="P56" s="170">
        <v>0</v>
      </c>
      <c r="Q56" s="170">
        <f t="shared" si="13"/>
        <v>0</v>
      </c>
      <c r="R56" s="170"/>
      <c r="S56" s="170"/>
      <c r="T56" s="171">
        <v>0.05</v>
      </c>
      <c r="U56" s="170">
        <f t="shared" si="14"/>
        <v>3.95</v>
      </c>
      <c r="V56" s="160"/>
      <c r="W56" s="160"/>
      <c r="X56" s="160"/>
      <c r="Y56" s="160"/>
      <c r="Z56" s="160"/>
      <c r="AA56" s="160"/>
      <c r="AB56" s="160"/>
      <c r="AC56" s="160"/>
      <c r="AD56" s="160"/>
      <c r="AE56" s="160" t="s">
        <v>108</v>
      </c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</row>
    <row r="57" spans="1:60" outlineLevel="1" x14ac:dyDescent="0.2">
      <c r="A57" s="161">
        <v>37</v>
      </c>
      <c r="B57" s="167" t="s">
        <v>193</v>
      </c>
      <c r="C57" s="197" t="s">
        <v>194</v>
      </c>
      <c r="D57" s="169" t="s">
        <v>134</v>
      </c>
      <c r="E57" s="176">
        <v>79</v>
      </c>
      <c r="F57" s="179"/>
      <c r="G57" s="179">
        <f t="shared" si="8"/>
        <v>0</v>
      </c>
      <c r="H57" s="179">
        <v>1.45</v>
      </c>
      <c r="I57" s="179">
        <f t="shared" si="9"/>
        <v>114.55</v>
      </c>
      <c r="J57" s="179">
        <v>20.55</v>
      </c>
      <c r="K57" s="179">
        <f t="shared" si="10"/>
        <v>1623.45</v>
      </c>
      <c r="L57" s="179">
        <v>21</v>
      </c>
      <c r="M57" s="179">
        <f t="shared" si="11"/>
        <v>0</v>
      </c>
      <c r="N57" s="170">
        <v>1.0000000000000001E-5</v>
      </c>
      <c r="O57" s="170">
        <f t="shared" si="12"/>
        <v>7.9000000000000001E-4</v>
      </c>
      <c r="P57" s="170">
        <v>0</v>
      </c>
      <c r="Q57" s="170">
        <f t="shared" si="13"/>
        <v>0</v>
      </c>
      <c r="R57" s="170"/>
      <c r="S57" s="170"/>
      <c r="T57" s="171">
        <v>0.06</v>
      </c>
      <c r="U57" s="170">
        <f t="shared" si="14"/>
        <v>4.74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108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>
        <v>38</v>
      </c>
      <c r="B58" s="167" t="s">
        <v>68</v>
      </c>
      <c r="C58" s="197" t="s">
        <v>195</v>
      </c>
      <c r="D58" s="169" t="s">
        <v>173</v>
      </c>
      <c r="E58" s="176">
        <v>1</v>
      </c>
      <c r="F58" s="179"/>
      <c r="G58" s="179">
        <f t="shared" si="8"/>
        <v>0</v>
      </c>
      <c r="H58" s="179">
        <v>0</v>
      </c>
      <c r="I58" s="179">
        <f t="shared" si="9"/>
        <v>0</v>
      </c>
      <c r="J58" s="179">
        <v>650</v>
      </c>
      <c r="K58" s="179">
        <f t="shared" si="10"/>
        <v>650</v>
      </c>
      <c r="L58" s="179">
        <v>21</v>
      </c>
      <c r="M58" s="179">
        <f t="shared" si="11"/>
        <v>0</v>
      </c>
      <c r="N58" s="170">
        <v>0</v>
      </c>
      <c r="O58" s="170">
        <f t="shared" si="12"/>
        <v>0</v>
      </c>
      <c r="P58" s="170">
        <v>0</v>
      </c>
      <c r="Q58" s="170">
        <f t="shared" si="13"/>
        <v>0</v>
      </c>
      <c r="R58" s="170"/>
      <c r="S58" s="170"/>
      <c r="T58" s="171">
        <v>0</v>
      </c>
      <c r="U58" s="170">
        <f t="shared" si="14"/>
        <v>0</v>
      </c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108</v>
      </c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x14ac:dyDescent="0.2">
      <c r="A59" s="162" t="s">
        <v>103</v>
      </c>
      <c r="B59" s="168" t="s">
        <v>66</v>
      </c>
      <c r="C59" s="199" t="s">
        <v>67</v>
      </c>
      <c r="D59" s="173"/>
      <c r="E59" s="178"/>
      <c r="F59" s="180"/>
      <c r="G59" s="180">
        <f>SUMIF(AE60:AE76,"&lt;&gt;NOR",G60:G76)</f>
        <v>0</v>
      </c>
      <c r="H59" s="180"/>
      <c r="I59" s="180">
        <f>SUM(I60:I76)</f>
        <v>21743.72</v>
      </c>
      <c r="J59" s="180"/>
      <c r="K59" s="180">
        <f>SUM(K60:K76)</f>
        <v>20198.78</v>
      </c>
      <c r="L59" s="180"/>
      <c r="M59" s="180">
        <f>SUM(M60:M76)</f>
        <v>0</v>
      </c>
      <c r="N59" s="174"/>
      <c r="O59" s="174">
        <f>SUM(O60:O76)</f>
        <v>0.16032000000000005</v>
      </c>
      <c r="P59" s="174"/>
      <c r="Q59" s="174">
        <f>SUM(Q60:Q76)</f>
        <v>0</v>
      </c>
      <c r="R59" s="174"/>
      <c r="S59" s="174"/>
      <c r="T59" s="175"/>
      <c r="U59" s="174">
        <f>SUM(U60:U76)</f>
        <v>41.11</v>
      </c>
      <c r="AE59" t="s">
        <v>104</v>
      </c>
    </row>
    <row r="60" spans="1:60" outlineLevel="1" x14ac:dyDescent="0.2">
      <c r="A60" s="161">
        <v>39</v>
      </c>
      <c r="B60" s="167" t="s">
        <v>196</v>
      </c>
      <c r="C60" s="197" t="s">
        <v>197</v>
      </c>
      <c r="D60" s="169" t="s">
        <v>149</v>
      </c>
      <c r="E60" s="176">
        <v>4</v>
      </c>
      <c r="F60" s="179"/>
      <c r="G60" s="179">
        <f t="shared" ref="G60:G76" si="15">F60*E60</f>
        <v>0</v>
      </c>
      <c r="H60" s="179">
        <v>824.63</v>
      </c>
      <c r="I60" s="179">
        <f t="shared" ref="I60:I76" si="16">ROUND(E60*H60,2)</f>
        <v>3298.52</v>
      </c>
      <c r="J60" s="179">
        <v>65.37</v>
      </c>
      <c r="K60" s="179">
        <f t="shared" ref="K60:K76" si="17">ROUND(E60*J60,2)</f>
        <v>261.48</v>
      </c>
      <c r="L60" s="179">
        <v>21</v>
      </c>
      <c r="M60" s="179">
        <f t="shared" ref="M60:M76" si="18">G60*(1+L60/100)</f>
        <v>0</v>
      </c>
      <c r="N60" s="170">
        <v>1.9009999999999999E-2</v>
      </c>
      <c r="O60" s="170">
        <f t="shared" ref="O60:O76" si="19">ROUND(E60*N60,5)</f>
        <v>7.6039999999999996E-2</v>
      </c>
      <c r="P60" s="170">
        <v>0</v>
      </c>
      <c r="Q60" s="170">
        <f t="shared" ref="Q60:Q76" si="20">ROUND(E60*P60,5)</f>
        <v>0</v>
      </c>
      <c r="R60" s="170"/>
      <c r="S60" s="170"/>
      <c r="T60" s="171">
        <v>1.19</v>
      </c>
      <c r="U60" s="170">
        <f t="shared" ref="U60:U76" si="21">ROUND(E60*T60,2)</f>
        <v>4.76</v>
      </c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108</v>
      </c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40</v>
      </c>
      <c r="B61" s="167" t="s">
        <v>198</v>
      </c>
      <c r="C61" s="197" t="s">
        <v>199</v>
      </c>
      <c r="D61" s="169" t="s">
        <v>149</v>
      </c>
      <c r="E61" s="176">
        <v>1</v>
      </c>
      <c r="F61" s="179"/>
      <c r="G61" s="179">
        <f t="shared" si="15"/>
        <v>0</v>
      </c>
      <c r="H61" s="179">
        <v>650</v>
      </c>
      <c r="I61" s="179">
        <f t="shared" si="16"/>
        <v>650</v>
      </c>
      <c r="J61" s="179">
        <v>0</v>
      </c>
      <c r="K61" s="179">
        <f t="shared" si="17"/>
        <v>0</v>
      </c>
      <c r="L61" s="179">
        <v>21</v>
      </c>
      <c r="M61" s="179">
        <f t="shared" si="18"/>
        <v>0</v>
      </c>
      <c r="N61" s="170">
        <v>6.0000000000000001E-3</v>
      </c>
      <c r="O61" s="170">
        <f t="shared" si="19"/>
        <v>6.0000000000000001E-3</v>
      </c>
      <c r="P61" s="170">
        <v>0</v>
      </c>
      <c r="Q61" s="170">
        <f t="shared" si="20"/>
        <v>0</v>
      </c>
      <c r="R61" s="170"/>
      <c r="S61" s="170"/>
      <c r="T61" s="171">
        <v>0</v>
      </c>
      <c r="U61" s="170">
        <f t="shared" si="21"/>
        <v>0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170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>
        <v>41</v>
      </c>
      <c r="B62" s="167" t="s">
        <v>200</v>
      </c>
      <c r="C62" s="197" t="s">
        <v>201</v>
      </c>
      <c r="D62" s="169" t="s">
        <v>173</v>
      </c>
      <c r="E62" s="176">
        <v>5</v>
      </c>
      <c r="F62" s="179"/>
      <c r="G62" s="179">
        <f t="shared" si="15"/>
        <v>0</v>
      </c>
      <c r="H62" s="179">
        <v>79.72</v>
      </c>
      <c r="I62" s="179">
        <f t="shared" si="16"/>
        <v>398.6</v>
      </c>
      <c r="J62" s="179">
        <v>498.28</v>
      </c>
      <c r="K62" s="179">
        <f t="shared" si="17"/>
        <v>2491.4</v>
      </c>
      <c r="L62" s="179">
        <v>21</v>
      </c>
      <c r="M62" s="179">
        <f t="shared" si="18"/>
        <v>0</v>
      </c>
      <c r="N62" s="170">
        <v>1.4E-3</v>
      </c>
      <c r="O62" s="170">
        <f t="shared" si="19"/>
        <v>7.0000000000000001E-3</v>
      </c>
      <c r="P62" s="170">
        <v>0</v>
      </c>
      <c r="Q62" s="170">
        <f t="shared" si="20"/>
        <v>0</v>
      </c>
      <c r="R62" s="170"/>
      <c r="S62" s="170"/>
      <c r="T62" s="171">
        <v>1.57</v>
      </c>
      <c r="U62" s="170">
        <f t="shared" si="21"/>
        <v>7.85</v>
      </c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108</v>
      </c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42</v>
      </c>
      <c r="B63" s="167" t="s">
        <v>202</v>
      </c>
      <c r="C63" s="197" t="s">
        <v>203</v>
      </c>
      <c r="D63" s="169" t="s">
        <v>149</v>
      </c>
      <c r="E63" s="176">
        <v>5</v>
      </c>
      <c r="F63" s="179"/>
      <c r="G63" s="179">
        <f t="shared" si="15"/>
        <v>0</v>
      </c>
      <c r="H63" s="179">
        <v>1045.42</v>
      </c>
      <c r="I63" s="179">
        <f t="shared" si="16"/>
        <v>5227.1000000000004</v>
      </c>
      <c r="J63" s="179">
        <v>54.579999999999927</v>
      </c>
      <c r="K63" s="179">
        <f t="shared" si="17"/>
        <v>272.89999999999998</v>
      </c>
      <c r="L63" s="179">
        <v>21</v>
      </c>
      <c r="M63" s="179">
        <f t="shared" si="18"/>
        <v>0</v>
      </c>
      <c r="N63" s="170">
        <v>0</v>
      </c>
      <c r="O63" s="170">
        <f t="shared" si="19"/>
        <v>0</v>
      </c>
      <c r="P63" s="170">
        <v>0</v>
      </c>
      <c r="Q63" s="170">
        <f t="shared" si="20"/>
        <v>0</v>
      </c>
      <c r="R63" s="170"/>
      <c r="S63" s="170"/>
      <c r="T63" s="171">
        <v>0.48</v>
      </c>
      <c r="U63" s="170">
        <f t="shared" si="21"/>
        <v>2.4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108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ht="22.5" outlineLevel="1" x14ac:dyDescent="0.2">
      <c r="A64" s="161">
        <v>43</v>
      </c>
      <c r="B64" s="167" t="s">
        <v>204</v>
      </c>
      <c r="C64" s="197" t="s">
        <v>205</v>
      </c>
      <c r="D64" s="169" t="s">
        <v>149</v>
      </c>
      <c r="E64" s="176">
        <v>5</v>
      </c>
      <c r="F64" s="179"/>
      <c r="G64" s="179">
        <f t="shared" si="15"/>
        <v>0</v>
      </c>
      <c r="H64" s="179">
        <v>6.25</v>
      </c>
      <c r="I64" s="179">
        <f t="shared" si="16"/>
        <v>31.25</v>
      </c>
      <c r="J64" s="179">
        <v>147.25</v>
      </c>
      <c r="K64" s="179">
        <f t="shared" si="17"/>
        <v>736.25</v>
      </c>
      <c r="L64" s="179">
        <v>21</v>
      </c>
      <c r="M64" s="179">
        <f t="shared" si="18"/>
        <v>0</v>
      </c>
      <c r="N64" s="170">
        <v>4.0000000000000003E-5</v>
      </c>
      <c r="O64" s="170">
        <f t="shared" si="19"/>
        <v>2.0000000000000001E-4</v>
      </c>
      <c r="P64" s="170">
        <v>0</v>
      </c>
      <c r="Q64" s="170">
        <f t="shared" si="20"/>
        <v>0</v>
      </c>
      <c r="R64" s="170"/>
      <c r="S64" s="170"/>
      <c r="T64" s="171">
        <v>0.45</v>
      </c>
      <c r="U64" s="170">
        <f t="shared" si="21"/>
        <v>2.25</v>
      </c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108</v>
      </c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44</v>
      </c>
      <c r="B65" s="167" t="s">
        <v>206</v>
      </c>
      <c r="C65" s="197" t="s">
        <v>207</v>
      </c>
      <c r="D65" s="169" t="s">
        <v>173</v>
      </c>
      <c r="E65" s="176">
        <v>3</v>
      </c>
      <c r="F65" s="179"/>
      <c r="G65" s="179">
        <f t="shared" si="15"/>
        <v>0</v>
      </c>
      <c r="H65" s="179">
        <v>1681.29</v>
      </c>
      <c r="I65" s="179">
        <f t="shared" si="16"/>
        <v>5043.87</v>
      </c>
      <c r="J65" s="179">
        <v>118.71000000000004</v>
      </c>
      <c r="K65" s="179">
        <f t="shared" si="17"/>
        <v>356.13</v>
      </c>
      <c r="L65" s="179">
        <v>21</v>
      </c>
      <c r="M65" s="179">
        <f t="shared" si="18"/>
        <v>0</v>
      </c>
      <c r="N65" s="170">
        <v>1.7590000000000001E-2</v>
      </c>
      <c r="O65" s="170">
        <f t="shared" si="19"/>
        <v>5.2769999999999997E-2</v>
      </c>
      <c r="P65" s="170">
        <v>0</v>
      </c>
      <c r="Q65" s="170">
        <f t="shared" si="20"/>
        <v>0</v>
      </c>
      <c r="R65" s="170"/>
      <c r="S65" s="170"/>
      <c r="T65" s="171">
        <v>0.97</v>
      </c>
      <c r="U65" s="170">
        <f t="shared" si="21"/>
        <v>2.91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108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>
        <v>45</v>
      </c>
      <c r="B66" s="167" t="s">
        <v>208</v>
      </c>
      <c r="C66" s="197" t="s">
        <v>209</v>
      </c>
      <c r="D66" s="169" t="s">
        <v>173</v>
      </c>
      <c r="E66" s="176">
        <v>3</v>
      </c>
      <c r="F66" s="179"/>
      <c r="G66" s="179">
        <f t="shared" si="15"/>
        <v>0</v>
      </c>
      <c r="H66" s="179">
        <v>144.52000000000001</v>
      </c>
      <c r="I66" s="179">
        <f t="shared" si="16"/>
        <v>433.56</v>
      </c>
      <c r="J66" s="179">
        <v>419.48</v>
      </c>
      <c r="K66" s="179">
        <f t="shared" si="17"/>
        <v>1258.44</v>
      </c>
      <c r="L66" s="179">
        <v>21</v>
      </c>
      <c r="M66" s="179">
        <f t="shared" si="18"/>
        <v>0</v>
      </c>
      <c r="N66" s="170">
        <v>8.8999999999999995E-4</v>
      </c>
      <c r="O66" s="170">
        <f t="shared" si="19"/>
        <v>2.6700000000000001E-3</v>
      </c>
      <c r="P66" s="170">
        <v>0</v>
      </c>
      <c r="Q66" s="170">
        <f t="shared" si="20"/>
        <v>0</v>
      </c>
      <c r="R66" s="170"/>
      <c r="S66" s="170"/>
      <c r="T66" s="171">
        <v>1.1200000000000001</v>
      </c>
      <c r="U66" s="170">
        <f t="shared" si="21"/>
        <v>3.36</v>
      </c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108</v>
      </c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ht="22.5" outlineLevel="1" x14ac:dyDescent="0.2">
      <c r="A67" s="161">
        <v>46</v>
      </c>
      <c r="B67" s="167" t="s">
        <v>210</v>
      </c>
      <c r="C67" s="197" t="s">
        <v>211</v>
      </c>
      <c r="D67" s="169" t="s">
        <v>173</v>
      </c>
      <c r="E67" s="176">
        <v>0</v>
      </c>
      <c r="F67" s="179"/>
      <c r="G67" s="179">
        <f t="shared" si="15"/>
        <v>0</v>
      </c>
      <c r="H67" s="179">
        <v>0</v>
      </c>
      <c r="I67" s="179">
        <f t="shared" si="16"/>
        <v>0</v>
      </c>
      <c r="J67" s="179">
        <v>0</v>
      </c>
      <c r="K67" s="179">
        <f t="shared" si="17"/>
        <v>0</v>
      </c>
      <c r="L67" s="179">
        <v>21</v>
      </c>
      <c r="M67" s="179">
        <f t="shared" si="18"/>
        <v>0</v>
      </c>
      <c r="N67" s="170">
        <v>2.2710000000000001E-2</v>
      </c>
      <c r="O67" s="170">
        <f t="shared" si="19"/>
        <v>0</v>
      </c>
      <c r="P67" s="170">
        <v>0</v>
      </c>
      <c r="Q67" s="170">
        <f t="shared" si="20"/>
        <v>0</v>
      </c>
      <c r="R67" s="170"/>
      <c r="S67" s="170"/>
      <c r="T67" s="171">
        <v>0.85</v>
      </c>
      <c r="U67" s="170">
        <f t="shared" si="21"/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108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>
        <v>47</v>
      </c>
      <c r="B68" s="167" t="s">
        <v>212</v>
      </c>
      <c r="C68" s="197" t="s">
        <v>213</v>
      </c>
      <c r="D68" s="169" t="s">
        <v>149</v>
      </c>
      <c r="E68" s="176">
        <v>1</v>
      </c>
      <c r="F68" s="179"/>
      <c r="G68" s="179">
        <f t="shared" si="15"/>
        <v>0</v>
      </c>
      <c r="H68" s="179">
        <v>2475</v>
      </c>
      <c r="I68" s="179">
        <f t="shared" si="16"/>
        <v>2475</v>
      </c>
      <c r="J68" s="179">
        <v>0</v>
      </c>
      <c r="K68" s="179">
        <f t="shared" si="17"/>
        <v>0</v>
      </c>
      <c r="L68" s="179">
        <v>21</v>
      </c>
      <c r="M68" s="179">
        <f t="shared" si="18"/>
        <v>0</v>
      </c>
      <c r="N68" s="170">
        <v>1.0500000000000001E-2</v>
      </c>
      <c r="O68" s="170">
        <f t="shared" si="19"/>
        <v>1.0500000000000001E-2</v>
      </c>
      <c r="P68" s="170">
        <v>0</v>
      </c>
      <c r="Q68" s="170">
        <f t="shared" si="20"/>
        <v>0</v>
      </c>
      <c r="R68" s="170"/>
      <c r="S68" s="170"/>
      <c r="T68" s="171">
        <v>0</v>
      </c>
      <c r="U68" s="170">
        <f t="shared" si="21"/>
        <v>0</v>
      </c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170</v>
      </c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>
        <v>48</v>
      </c>
      <c r="B69" s="167" t="s">
        <v>214</v>
      </c>
      <c r="C69" s="197" t="s">
        <v>215</v>
      </c>
      <c r="D69" s="169" t="s">
        <v>149</v>
      </c>
      <c r="E69" s="176">
        <v>2</v>
      </c>
      <c r="F69" s="179"/>
      <c r="G69" s="179">
        <f t="shared" si="15"/>
        <v>0</v>
      </c>
      <c r="H69" s="179">
        <v>535</v>
      </c>
      <c r="I69" s="179">
        <f t="shared" si="16"/>
        <v>1070</v>
      </c>
      <c r="J69" s="179">
        <v>0</v>
      </c>
      <c r="K69" s="179">
        <f t="shared" si="17"/>
        <v>0</v>
      </c>
      <c r="L69" s="179">
        <v>21</v>
      </c>
      <c r="M69" s="179">
        <f t="shared" si="18"/>
        <v>0</v>
      </c>
      <c r="N69" s="170">
        <v>1E-3</v>
      </c>
      <c r="O69" s="170">
        <f t="shared" si="19"/>
        <v>2E-3</v>
      </c>
      <c r="P69" s="170">
        <v>0</v>
      </c>
      <c r="Q69" s="170">
        <f t="shared" si="20"/>
        <v>0</v>
      </c>
      <c r="R69" s="170"/>
      <c r="S69" s="170"/>
      <c r="T69" s="171">
        <v>0</v>
      </c>
      <c r="U69" s="170">
        <f t="shared" si="21"/>
        <v>0</v>
      </c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170</v>
      </c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>
        <v>49</v>
      </c>
      <c r="B70" s="167" t="s">
        <v>216</v>
      </c>
      <c r="C70" s="197" t="s">
        <v>217</v>
      </c>
      <c r="D70" s="169" t="s">
        <v>149</v>
      </c>
      <c r="E70" s="176">
        <v>2</v>
      </c>
      <c r="F70" s="179"/>
      <c r="G70" s="179">
        <f t="shared" si="15"/>
        <v>0</v>
      </c>
      <c r="H70" s="179">
        <v>340</v>
      </c>
      <c r="I70" s="179">
        <f t="shared" si="16"/>
        <v>680</v>
      </c>
      <c r="J70" s="179">
        <v>0</v>
      </c>
      <c r="K70" s="179">
        <f t="shared" si="17"/>
        <v>0</v>
      </c>
      <c r="L70" s="179">
        <v>21</v>
      </c>
      <c r="M70" s="179">
        <f t="shared" si="18"/>
        <v>0</v>
      </c>
      <c r="N70" s="170">
        <v>0</v>
      </c>
      <c r="O70" s="170">
        <f t="shared" si="19"/>
        <v>0</v>
      </c>
      <c r="P70" s="170">
        <v>0</v>
      </c>
      <c r="Q70" s="170">
        <f t="shared" si="20"/>
        <v>0</v>
      </c>
      <c r="R70" s="170"/>
      <c r="S70" s="170"/>
      <c r="T70" s="171">
        <v>0</v>
      </c>
      <c r="U70" s="170">
        <f t="shared" si="21"/>
        <v>0</v>
      </c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170</v>
      </c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outlineLevel="1" x14ac:dyDescent="0.2">
      <c r="A71" s="161">
        <v>50</v>
      </c>
      <c r="B71" s="167" t="s">
        <v>218</v>
      </c>
      <c r="C71" s="197" t="s">
        <v>219</v>
      </c>
      <c r="D71" s="169" t="s">
        <v>149</v>
      </c>
      <c r="E71" s="176">
        <v>2</v>
      </c>
      <c r="F71" s="179"/>
      <c r="G71" s="179">
        <f t="shared" si="15"/>
        <v>0</v>
      </c>
      <c r="H71" s="179">
        <v>154</v>
      </c>
      <c r="I71" s="179">
        <f t="shared" si="16"/>
        <v>308</v>
      </c>
      <c r="J71" s="179">
        <v>0</v>
      </c>
      <c r="K71" s="179">
        <f t="shared" si="17"/>
        <v>0</v>
      </c>
      <c r="L71" s="179">
        <v>21</v>
      </c>
      <c r="M71" s="179">
        <f t="shared" si="18"/>
        <v>0</v>
      </c>
      <c r="N71" s="170">
        <v>0</v>
      </c>
      <c r="O71" s="170">
        <f t="shared" si="19"/>
        <v>0</v>
      </c>
      <c r="P71" s="170">
        <v>0</v>
      </c>
      <c r="Q71" s="170">
        <f t="shared" si="20"/>
        <v>0</v>
      </c>
      <c r="R71" s="170"/>
      <c r="S71" s="170"/>
      <c r="T71" s="171">
        <v>0</v>
      </c>
      <c r="U71" s="170">
        <f t="shared" si="21"/>
        <v>0</v>
      </c>
      <c r="V71" s="160"/>
      <c r="W71" s="160"/>
      <c r="X71" s="160"/>
      <c r="Y71" s="160"/>
      <c r="Z71" s="160"/>
      <c r="AA71" s="160"/>
      <c r="AB71" s="160"/>
      <c r="AC71" s="160"/>
      <c r="AD71" s="160"/>
      <c r="AE71" s="160" t="s">
        <v>170</v>
      </c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</row>
    <row r="72" spans="1:60" outlineLevel="1" x14ac:dyDescent="0.2">
      <c r="A72" s="161">
        <v>51</v>
      </c>
      <c r="B72" s="167" t="s">
        <v>220</v>
      </c>
      <c r="C72" s="197" t="s">
        <v>221</v>
      </c>
      <c r="D72" s="169" t="s">
        <v>149</v>
      </c>
      <c r="E72" s="176">
        <v>2</v>
      </c>
      <c r="F72" s="179"/>
      <c r="G72" s="179">
        <f t="shared" si="15"/>
        <v>0</v>
      </c>
      <c r="H72" s="179">
        <v>310</v>
      </c>
      <c r="I72" s="179">
        <f t="shared" si="16"/>
        <v>620</v>
      </c>
      <c r="J72" s="179">
        <v>0</v>
      </c>
      <c r="K72" s="179">
        <f t="shared" si="17"/>
        <v>0</v>
      </c>
      <c r="L72" s="179">
        <v>21</v>
      </c>
      <c r="M72" s="179">
        <f t="shared" si="18"/>
        <v>0</v>
      </c>
      <c r="N72" s="170">
        <v>0</v>
      </c>
      <c r="O72" s="170">
        <f t="shared" si="19"/>
        <v>0</v>
      </c>
      <c r="P72" s="170">
        <v>0</v>
      </c>
      <c r="Q72" s="170">
        <f t="shared" si="20"/>
        <v>0</v>
      </c>
      <c r="R72" s="170"/>
      <c r="S72" s="170"/>
      <c r="T72" s="171">
        <v>0</v>
      </c>
      <c r="U72" s="170">
        <f t="shared" si="21"/>
        <v>0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170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>
        <v>52</v>
      </c>
      <c r="B73" s="167" t="s">
        <v>222</v>
      </c>
      <c r="C73" s="197" t="s">
        <v>223</v>
      </c>
      <c r="D73" s="169" t="s">
        <v>149</v>
      </c>
      <c r="E73" s="176">
        <v>2</v>
      </c>
      <c r="F73" s="179"/>
      <c r="G73" s="179">
        <f t="shared" si="15"/>
        <v>0</v>
      </c>
      <c r="H73" s="179">
        <v>145</v>
      </c>
      <c r="I73" s="179">
        <f t="shared" si="16"/>
        <v>290</v>
      </c>
      <c r="J73" s="179">
        <v>0</v>
      </c>
      <c r="K73" s="179">
        <f t="shared" si="17"/>
        <v>0</v>
      </c>
      <c r="L73" s="179">
        <v>21</v>
      </c>
      <c r="M73" s="179">
        <f t="shared" si="18"/>
        <v>0</v>
      </c>
      <c r="N73" s="170">
        <v>0</v>
      </c>
      <c r="O73" s="170">
        <f t="shared" si="19"/>
        <v>0</v>
      </c>
      <c r="P73" s="170">
        <v>0</v>
      </c>
      <c r="Q73" s="170">
        <f t="shared" si="20"/>
        <v>0</v>
      </c>
      <c r="R73" s="170"/>
      <c r="S73" s="170"/>
      <c r="T73" s="171">
        <v>0</v>
      </c>
      <c r="U73" s="170">
        <f t="shared" si="21"/>
        <v>0</v>
      </c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170</v>
      </c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outlineLevel="1" x14ac:dyDescent="0.2">
      <c r="A74" s="161">
        <v>53</v>
      </c>
      <c r="B74" s="167" t="s">
        <v>224</v>
      </c>
      <c r="C74" s="197" t="s">
        <v>225</v>
      </c>
      <c r="D74" s="169" t="s">
        <v>149</v>
      </c>
      <c r="E74" s="176">
        <v>2</v>
      </c>
      <c r="F74" s="179"/>
      <c r="G74" s="179">
        <f t="shared" si="15"/>
        <v>0</v>
      </c>
      <c r="H74" s="179">
        <v>608.91</v>
      </c>
      <c r="I74" s="179">
        <f t="shared" si="16"/>
        <v>1217.82</v>
      </c>
      <c r="J74" s="179">
        <v>2911.09</v>
      </c>
      <c r="K74" s="179">
        <f t="shared" si="17"/>
        <v>5822.18</v>
      </c>
      <c r="L74" s="179">
        <v>21</v>
      </c>
      <c r="M74" s="179">
        <f t="shared" si="18"/>
        <v>0</v>
      </c>
      <c r="N74" s="170">
        <v>1.57E-3</v>
      </c>
      <c r="O74" s="170">
        <f t="shared" si="19"/>
        <v>3.14E-3</v>
      </c>
      <c r="P74" s="170">
        <v>0</v>
      </c>
      <c r="Q74" s="170">
        <f t="shared" si="20"/>
        <v>0</v>
      </c>
      <c r="R74" s="170"/>
      <c r="S74" s="170"/>
      <c r="T74" s="171">
        <v>8.7904699999999991</v>
      </c>
      <c r="U74" s="170">
        <f t="shared" si="21"/>
        <v>17.579999999999998</v>
      </c>
      <c r="V74" s="160"/>
      <c r="W74" s="160"/>
      <c r="X74" s="160"/>
      <c r="Y74" s="160"/>
      <c r="Z74" s="160"/>
      <c r="AA74" s="160"/>
      <c r="AB74" s="160"/>
      <c r="AC74" s="160"/>
      <c r="AD74" s="160"/>
      <c r="AE74" s="160" t="s">
        <v>108</v>
      </c>
      <c r="AF74" s="160"/>
      <c r="AG74" s="160"/>
      <c r="AH74" s="160"/>
      <c r="AI74" s="160"/>
      <c r="AJ74" s="160"/>
      <c r="AK74" s="160"/>
      <c r="AL74" s="160"/>
      <c r="AM74" s="160"/>
      <c r="AN74" s="160"/>
      <c r="AO74" s="160"/>
      <c r="AP74" s="160"/>
      <c r="AQ74" s="160"/>
      <c r="AR74" s="160"/>
      <c r="AS74" s="160"/>
      <c r="AT74" s="160"/>
      <c r="AU74" s="160"/>
      <c r="AV74" s="160"/>
      <c r="AW74" s="160"/>
      <c r="AX74" s="160"/>
      <c r="AY74" s="160"/>
      <c r="AZ74" s="160"/>
      <c r="BA74" s="160"/>
      <c r="BB74" s="160"/>
      <c r="BC74" s="160"/>
      <c r="BD74" s="160"/>
      <c r="BE74" s="160"/>
      <c r="BF74" s="160"/>
      <c r="BG74" s="160"/>
      <c r="BH74" s="160"/>
    </row>
    <row r="75" spans="1:60" outlineLevel="1" x14ac:dyDescent="0.2">
      <c r="A75" s="161">
        <v>54</v>
      </c>
      <c r="B75" s="167" t="s">
        <v>56</v>
      </c>
      <c r="C75" s="197" t="s">
        <v>226</v>
      </c>
      <c r="D75" s="169" t="s">
        <v>149</v>
      </c>
      <c r="E75" s="176">
        <v>2</v>
      </c>
      <c r="F75" s="179"/>
      <c r="G75" s="179">
        <f t="shared" si="15"/>
        <v>0</v>
      </c>
      <c r="H75" s="179">
        <v>0</v>
      </c>
      <c r="I75" s="179">
        <f t="shared" si="16"/>
        <v>0</v>
      </c>
      <c r="J75" s="179">
        <v>1100</v>
      </c>
      <c r="K75" s="179">
        <f t="shared" si="17"/>
        <v>2200</v>
      </c>
      <c r="L75" s="179">
        <v>21</v>
      </c>
      <c r="M75" s="179">
        <f t="shared" si="18"/>
        <v>0</v>
      </c>
      <c r="N75" s="170">
        <v>0</v>
      </c>
      <c r="O75" s="170">
        <f t="shared" si="19"/>
        <v>0</v>
      </c>
      <c r="P75" s="170">
        <v>0</v>
      </c>
      <c r="Q75" s="170">
        <f t="shared" si="20"/>
        <v>0</v>
      </c>
      <c r="R75" s="170"/>
      <c r="S75" s="170"/>
      <c r="T75" s="171">
        <v>0</v>
      </c>
      <c r="U75" s="170">
        <f t="shared" si="21"/>
        <v>0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108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55</v>
      </c>
      <c r="B76" s="167" t="s">
        <v>227</v>
      </c>
      <c r="C76" s="197" t="s">
        <v>228</v>
      </c>
      <c r="D76" s="169" t="s">
        <v>149</v>
      </c>
      <c r="E76" s="176">
        <v>1</v>
      </c>
      <c r="F76" s="179"/>
      <c r="G76" s="179">
        <f t="shared" si="15"/>
        <v>0</v>
      </c>
      <c r="H76" s="179">
        <v>0</v>
      </c>
      <c r="I76" s="179">
        <f t="shared" si="16"/>
        <v>0</v>
      </c>
      <c r="J76" s="179">
        <v>6800</v>
      </c>
      <c r="K76" s="179">
        <f t="shared" si="17"/>
        <v>6800</v>
      </c>
      <c r="L76" s="179">
        <v>21</v>
      </c>
      <c r="M76" s="179">
        <f t="shared" si="18"/>
        <v>0</v>
      </c>
      <c r="N76" s="170">
        <v>0</v>
      </c>
      <c r="O76" s="170">
        <f t="shared" si="19"/>
        <v>0</v>
      </c>
      <c r="P76" s="170">
        <v>0</v>
      </c>
      <c r="Q76" s="170">
        <f t="shared" si="20"/>
        <v>0</v>
      </c>
      <c r="R76" s="170"/>
      <c r="S76" s="170"/>
      <c r="T76" s="171">
        <v>0</v>
      </c>
      <c r="U76" s="170">
        <f t="shared" si="21"/>
        <v>0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108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x14ac:dyDescent="0.2">
      <c r="A77" s="162" t="s">
        <v>103</v>
      </c>
      <c r="B77" s="168" t="s">
        <v>68</v>
      </c>
      <c r="C77" s="199" t="s">
        <v>69</v>
      </c>
      <c r="D77" s="173"/>
      <c r="E77" s="178"/>
      <c r="F77" s="180"/>
      <c r="G77" s="180">
        <f>SUMIF(AE78:AE87,"&lt;&gt;NOR",G78:G87)</f>
        <v>0</v>
      </c>
      <c r="H77" s="180"/>
      <c r="I77" s="180">
        <f>SUM(I78:I87)</f>
        <v>9601.9000000000015</v>
      </c>
      <c r="J77" s="180"/>
      <c r="K77" s="180">
        <f>SUM(K78:K87)</f>
        <v>4770.0999999999995</v>
      </c>
      <c r="L77" s="180"/>
      <c r="M77" s="180">
        <f>SUM(M78:M87)</f>
        <v>0</v>
      </c>
      <c r="N77" s="174"/>
      <c r="O77" s="174">
        <f>SUM(O78:O87)</f>
        <v>0.10052999999999999</v>
      </c>
      <c r="P77" s="174"/>
      <c r="Q77" s="174">
        <f>SUM(Q78:Q87)</f>
        <v>0</v>
      </c>
      <c r="R77" s="174"/>
      <c r="S77" s="174"/>
      <c r="T77" s="175"/>
      <c r="U77" s="174">
        <f>SUM(U78:U87)</f>
        <v>18.39</v>
      </c>
      <c r="AE77" t="s">
        <v>104</v>
      </c>
    </row>
    <row r="78" spans="1:60" ht="22.5" outlineLevel="1" x14ac:dyDescent="0.2">
      <c r="A78" s="161">
        <v>56</v>
      </c>
      <c r="B78" s="167" t="s">
        <v>229</v>
      </c>
      <c r="C78" s="197" t="s">
        <v>230</v>
      </c>
      <c r="D78" s="169" t="s">
        <v>134</v>
      </c>
      <c r="E78" s="176">
        <v>20</v>
      </c>
      <c r="F78" s="179"/>
      <c r="G78" s="179">
        <f t="shared" ref="G78:G87" si="22">F78*E78</f>
        <v>0</v>
      </c>
      <c r="H78" s="179">
        <v>40.799999999999997</v>
      </c>
      <c r="I78" s="179">
        <f t="shared" ref="I78:I87" si="23">ROUND(E78*H78,2)</f>
        <v>816</v>
      </c>
      <c r="J78" s="179">
        <v>0</v>
      </c>
      <c r="K78" s="179">
        <f t="shared" ref="K78:K87" si="24">ROUND(E78*J78,2)</f>
        <v>0</v>
      </c>
      <c r="L78" s="179">
        <v>21</v>
      </c>
      <c r="M78" s="179">
        <f t="shared" ref="M78:M87" si="25">G78*(1+L78/100)</f>
        <v>0</v>
      </c>
      <c r="N78" s="170">
        <v>4.2999999999999999E-4</v>
      </c>
      <c r="O78" s="170">
        <f t="shared" ref="O78:O87" si="26">ROUND(E78*N78,5)</f>
        <v>8.6E-3</v>
      </c>
      <c r="P78" s="170">
        <v>0</v>
      </c>
      <c r="Q78" s="170">
        <f t="shared" ref="Q78:Q87" si="27">ROUND(E78*P78,5)</f>
        <v>0</v>
      </c>
      <c r="R78" s="170"/>
      <c r="S78" s="170"/>
      <c r="T78" s="171">
        <v>0</v>
      </c>
      <c r="U78" s="170">
        <f t="shared" ref="U78:U87" si="28">ROUND(E78*T78,2)</f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170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outlineLevel="1" x14ac:dyDescent="0.2">
      <c r="A79" s="161">
        <v>57</v>
      </c>
      <c r="B79" s="167" t="s">
        <v>231</v>
      </c>
      <c r="C79" s="197" t="s">
        <v>232</v>
      </c>
      <c r="D79" s="169" t="s">
        <v>134</v>
      </c>
      <c r="E79" s="176">
        <v>20</v>
      </c>
      <c r="F79" s="179"/>
      <c r="G79" s="179">
        <f t="shared" si="22"/>
        <v>0</v>
      </c>
      <c r="H79" s="179">
        <v>0</v>
      </c>
      <c r="I79" s="179">
        <f t="shared" si="23"/>
        <v>0</v>
      </c>
      <c r="J79" s="179">
        <v>14.6</v>
      </c>
      <c r="K79" s="179">
        <f t="shared" si="24"/>
        <v>292</v>
      </c>
      <c r="L79" s="179">
        <v>21</v>
      </c>
      <c r="M79" s="179">
        <f t="shared" si="25"/>
        <v>0</v>
      </c>
      <c r="N79" s="170">
        <v>0</v>
      </c>
      <c r="O79" s="170">
        <f t="shared" si="26"/>
        <v>0</v>
      </c>
      <c r="P79" s="170">
        <v>0</v>
      </c>
      <c r="Q79" s="170">
        <f t="shared" si="27"/>
        <v>0</v>
      </c>
      <c r="R79" s="170"/>
      <c r="S79" s="170"/>
      <c r="T79" s="171">
        <v>0.04</v>
      </c>
      <c r="U79" s="170">
        <f t="shared" si="28"/>
        <v>0.8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108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outlineLevel="1" x14ac:dyDescent="0.2">
      <c r="A80" s="161">
        <v>58</v>
      </c>
      <c r="B80" s="167" t="s">
        <v>233</v>
      </c>
      <c r="C80" s="197" t="s">
        <v>234</v>
      </c>
      <c r="D80" s="169" t="s">
        <v>134</v>
      </c>
      <c r="E80" s="176">
        <v>20</v>
      </c>
      <c r="F80" s="179"/>
      <c r="G80" s="179">
        <f t="shared" si="22"/>
        <v>0</v>
      </c>
      <c r="H80" s="179">
        <v>3.31</v>
      </c>
      <c r="I80" s="179">
        <f t="shared" si="23"/>
        <v>66.2</v>
      </c>
      <c r="J80" s="179">
        <v>6.1899999999999995</v>
      </c>
      <c r="K80" s="179">
        <f t="shared" si="24"/>
        <v>123.8</v>
      </c>
      <c r="L80" s="179">
        <v>21</v>
      </c>
      <c r="M80" s="179">
        <f t="shared" si="25"/>
        <v>0</v>
      </c>
      <c r="N80" s="170">
        <v>0</v>
      </c>
      <c r="O80" s="170">
        <f t="shared" si="26"/>
        <v>0</v>
      </c>
      <c r="P80" s="170">
        <v>0</v>
      </c>
      <c r="Q80" s="170">
        <f t="shared" si="27"/>
        <v>0</v>
      </c>
      <c r="R80" s="170"/>
      <c r="S80" s="170"/>
      <c r="T80" s="171">
        <v>0.03</v>
      </c>
      <c r="U80" s="170">
        <f t="shared" si="28"/>
        <v>0.6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108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outlineLevel="1" x14ac:dyDescent="0.2">
      <c r="A81" s="161">
        <v>59</v>
      </c>
      <c r="B81" s="167" t="s">
        <v>235</v>
      </c>
      <c r="C81" s="197" t="s">
        <v>236</v>
      </c>
      <c r="D81" s="169" t="s">
        <v>134</v>
      </c>
      <c r="E81" s="176">
        <v>20</v>
      </c>
      <c r="F81" s="179"/>
      <c r="G81" s="179">
        <f t="shared" si="22"/>
        <v>0</v>
      </c>
      <c r="H81" s="179">
        <v>0.36</v>
      </c>
      <c r="I81" s="179">
        <f t="shared" si="23"/>
        <v>7.2</v>
      </c>
      <c r="J81" s="179">
        <v>46.84</v>
      </c>
      <c r="K81" s="179">
        <f t="shared" si="24"/>
        <v>936.8</v>
      </c>
      <c r="L81" s="179">
        <v>21</v>
      </c>
      <c r="M81" s="179">
        <f t="shared" si="25"/>
        <v>0</v>
      </c>
      <c r="N81" s="170">
        <v>0</v>
      </c>
      <c r="O81" s="170">
        <f t="shared" si="26"/>
        <v>0</v>
      </c>
      <c r="P81" s="170">
        <v>0</v>
      </c>
      <c r="Q81" s="170">
        <f t="shared" si="27"/>
        <v>0</v>
      </c>
      <c r="R81" s="170"/>
      <c r="S81" s="170"/>
      <c r="T81" s="171">
        <v>0.15</v>
      </c>
      <c r="U81" s="170">
        <f t="shared" si="28"/>
        <v>3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108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2.5" outlineLevel="1" x14ac:dyDescent="0.2">
      <c r="A82" s="161">
        <v>60</v>
      </c>
      <c r="B82" s="167" t="s">
        <v>237</v>
      </c>
      <c r="C82" s="197" t="s">
        <v>238</v>
      </c>
      <c r="D82" s="169" t="s">
        <v>134</v>
      </c>
      <c r="E82" s="176">
        <v>20</v>
      </c>
      <c r="F82" s="179"/>
      <c r="G82" s="179">
        <f t="shared" si="22"/>
        <v>0</v>
      </c>
      <c r="H82" s="179">
        <v>15</v>
      </c>
      <c r="I82" s="179">
        <f t="shared" si="23"/>
        <v>300</v>
      </c>
      <c r="J82" s="179">
        <v>0</v>
      </c>
      <c r="K82" s="179">
        <f t="shared" si="24"/>
        <v>0</v>
      </c>
      <c r="L82" s="179">
        <v>21</v>
      </c>
      <c r="M82" s="179">
        <f t="shared" si="25"/>
        <v>0</v>
      </c>
      <c r="N82" s="170">
        <v>6.0000000000000002E-5</v>
      </c>
      <c r="O82" s="170">
        <f t="shared" si="26"/>
        <v>1.1999999999999999E-3</v>
      </c>
      <c r="P82" s="170">
        <v>0</v>
      </c>
      <c r="Q82" s="170">
        <f t="shared" si="27"/>
        <v>0</v>
      </c>
      <c r="R82" s="170"/>
      <c r="S82" s="170"/>
      <c r="T82" s="171">
        <v>0</v>
      </c>
      <c r="U82" s="170">
        <f t="shared" si="28"/>
        <v>0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170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>
        <v>61</v>
      </c>
      <c r="B83" s="167" t="s">
        <v>239</v>
      </c>
      <c r="C83" s="197" t="s">
        <v>240</v>
      </c>
      <c r="D83" s="169" t="s">
        <v>149</v>
      </c>
      <c r="E83" s="176">
        <v>5</v>
      </c>
      <c r="F83" s="179"/>
      <c r="G83" s="179">
        <f t="shared" si="22"/>
        <v>0</v>
      </c>
      <c r="H83" s="179">
        <v>86.5</v>
      </c>
      <c r="I83" s="179">
        <f t="shared" si="23"/>
        <v>432.5</v>
      </c>
      <c r="J83" s="179">
        <v>0</v>
      </c>
      <c r="K83" s="179">
        <f t="shared" si="24"/>
        <v>0</v>
      </c>
      <c r="L83" s="179">
        <v>21</v>
      </c>
      <c r="M83" s="179">
        <f t="shared" si="25"/>
        <v>0</v>
      </c>
      <c r="N83" s="170">
        <v>0</v>
      </c>
      <c r="O83" s="170">
        <f t="shared" si="26"/>
        <v>0</v>
      </c>
      <c r="P83" s="170">
        <v>0</v>
      </c>
      <c r="Q83" s="170">
        <f t="shared" si="27"/>
        <v>0</v>
      </c>
      <c r="R83" s="170"/>
      <c r="S83" s="170"/>
      <c r="T83" s="171">
        <v>0</v>
      </c>
      <c r="U83" s="170">
        <f t="shared" si="28"/>
        <v>0</v>
      </c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170</v>
      </c>
      <c r="AF83" s="160"/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62</v>
      </c>
      <c r="B84" s="167" t="s">
        <v>241</v>
      </c>
      <c r="C84" s="197" t="s">
        <v>242</v>
      </c>
      <c r="D84" s="169" t="s">
        <v>134</v>
      </c>
      <c r="E84" s="176">
        <v>20</v>
      </c>
      <c r="F84" s="179"/>
      <c r="G84" s="179">
        <f t="shared" si="22"/>
        <v>0</v>
      </c>
      <c r="H84" s="179">
        <v>0.42</v>
      </c>
      <c r="I84" s="179">
        <f t="shared" si="23"/>
        <v>8.4</v>
      </c>
      <c r="J84" s="179">
        <v>13.18</v>
      </c>
      <c r="K84" s="179">
        <f t="shared" si="24"/>
        <v>263.60000000000002</v>
      </c>
      <c r="L84" s="179">
        <v>21</v>
      </c>
      <c r="M84" s="179">
        <f t="shared" si="25"/>
        <v>0</v>
      </c>
      <c r="N84" s="170">
        <v>0</v>
      </c>
      <c r="O84" s="170">
        <f t="shared" si="26"/>
        <v>0</v>
      </c>
      <c r="P84" s="170">
        <v>0</v>
      </c>
      <c r="Q84" s="170">
        <f t="shared" si="27"/>
        <v>0</v>
      </c>
      <c r="R84" s="170"/>
      <c r="S84" s="170"/>
      <c r="T84" s="171">
        <v>0.04</v>
      </c>
      <c r="U84" s="170">
        <f t="shared" si="28"/>
        <v>0.8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108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ht="22.5" outlineLevel="1" x14ac:dyDescent="0.2">
      <c r="A85" s="161">
        <v>63</v>
      </c>
      <c r="B85" s="167" t="s">
        <v>243</v>
      </c>
      <c r="C85" s="197" t="s">
        <v>244</v>
      </c>
      <c r="D85" s="169" t="s">
        <v>134</v>
      </c>
      <c r="E85" s="176">
        <v>15</v>
      </c>
      <c r="F85" s="179"/>
      <c r="G85" s="179">
        <f t="shared" si="22"/>
        <v>0</v>
      </c>
      <c r="H85" s="179">
        <v>241.41</v>
      </c>
      <c r="I85" s="179">
        <f t="shared" si="23"/>
        <v>3621.15</v>
      </c>
      <c r="J85" s="179">
        <v>108.59</v>
      </c>
      <c r="K85" s="179">
        <f t="shared" si="24"/>
        <v>1628.85</v>
      </c>
      <c r="L85" s="179">
        <v>21</v>
      </c>
      <c r="M85" s="179">
        <f t="shared" si="25"/>
        <v>0</v>
      </c>
      <c r="N85" s="170">
        <v>3.5500000000000002E-3</v>
      </c>
      <c r="O85" s="170">
        <f t="shared" si="26"/>
        <v>5.3249999999999999E-2</v>
      </c>
      <c r="P85" s="170">
        <v>0</v>
      </c>
      <c r="Q85" s="170">
        <f t="shared" si="27"/>
        <v>0</v>
      </c>
      <c r="R85" s="170"/>
      <c r="S85" s="170"/>
      <c r="T85" s="171">
        <v>0.55000000000000004</v>
      </c>
      <c r="U85" s="170">
        <f t="shared" si="28"/>
        <v>8.25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108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>
        <v>64</v>
      </c>
      <c r="B86" s="167" t="s">
        <v>245</v>
      </c>
      <c r="C86" s="197" t="s">
        <v>246</v>
      </c>
      <c r="D86" s="169" t="s">
        <v>134</v>
      </c>
      <c r="E86" s="176">
        <v>15</v>
      </c>
      <c r="F86" s="179"/>
      <c r="G86" s="179">
        <f t="shared" si="22"/>
        <v>0</v>
      </c>
      <c r="H86" s="179">
        <v>0</v>
      </c>
      <c r="I86" s="179">
        <f t="shared" si="23"/>
        <v>0</v>
      </c>
      <c r="J86" s="179">
        <v>81.7</v>
      </c>
      <c r="K86" s="179">
        <f t="shared" si="24"/>
        <v>1225.5</v>
      </c>
      <c r="L86" s="179">
        <v>21</v>
      </c>
      <c r="M86" s="179">
        <f t="shared" si="25"/>
        <v>0</v>
      </c>
      <c r="N86" s="170">
        <v>0</v>
      </c>
      <c r="O86" s="170">
        <f t="shared" si="26"/>
        <v>0</v>
      </c>
      <c r="P86" s="170">
        <v>0</v>
      </c>
      <c r="Q86" s="170">
        <f t="shared" si="27"/>
        <v>0</v>
      </c>
      <c r="R86" s="170"/>
      <c r="S86" s="170"/>
      <c r="T86" s="171">
        <v>0.24</v>
      </c>
      <c r="U86" s="170">
        <f t="shared" si="28"/>
        <v>3.6</v>
      </c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108</v>
      </c>
      <c r="AF86" s="160"/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ht="22.5" outlineLevel="1" x14ac:dyDescent="0.2">
      <c r="A87" s="161">
        <v>65</v>
      </c>
      <c r="B87" s="167" t="s">
        <v>247</v>
      </c>
      <c r="C87" s="197" t="s">
        <v>248</v>
      </c>
      <c r="D87" s="169" t="s">
        <v>149</v>
      </c>
      <c r="E87" s="176">
        <v>1</v>
      </c>
      <c r="F87" s="179"/>
      <c r="G87" s="179">
        <f t="shared" si="22"/>
        <v>0</v>
      </c>
      <c r="H87" s="179">
        <v>4350.45</v>
      </c>
      <c r="I87" s="179">
        <f t="shared" si="23"/>
        <v>4350.45</v>
      </c>
      <c r="J87" s="179">
        <v>299.55000000000018</v>
      </c>
      <c r="K87" s="179">
        <f t="shared" si="24"/>
        <v>299.55</v>
      </c>
      <c r="L87" s="179">
        <v>21</v>
      </c>
      <c r="M87" s="179">
        <f t="shared" si="25"/>
        <v>0</v>
      </c>
      <c r="N87" s="170">
        <v>3.7479999999999999E-2</v>
      </c>
      <c r="O87" s="170">
        <f t="shared" si="26"/>
        <v>3.7479999999999999E-2</v>
      </c>
      <c r="P87" s="170">
        <v>0</v>
      </c>
      <c r="Q87" s="170">
        <f t="shared" si="27"/>
        <v>0</v>
      </c>
      <c r="R87" s="170"/>
      <c r="S87" s="170"/>
      <c r="T87" s="171">
        <v>1.34</v>
      </c>
      <c r="U87" s="170">
        <f t="shared" si="28"/>
        <v>1.34</v>
      </c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108</v>
      </c>
      <c r="AF87" s="160"/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x14ac:dyDescent="0.2">
      <c r="A88" s="162" t="s">
        <v>103</v>
      </c>
      <c r="B88" s="168" t="s">
        <v>70</v>
      </c>
      <c r="C88" s="199" t="s">
        <v>71</v>
      </c>
      <c r="D88" s="173"/>
      <c r="E88" s="178"/>
      <c r="F88" s="180"/>
      <c r="G88" s="180">
        <f>SUMIF(AE89:AE95,"&lt;&gt;NOR",G89:G95)</f>
        <v>0</v>
      </c>
      <c r="H88" s="180"/>
      <c r="I88" s="180">
        <f>SUM(I89:I95)</f>
        <v>0</v>
      </c>
      <c r="J88" s="180"/>
      <c r="K88" s="180">
        <f>SUM(K89:K95)</f>
        <v>1431.0700000000002</v>
      </c>
      <c r="L88" s="180"/>
      <c r="M88" s="180">
        <f>SUM(M89:M95)</f>
        <v>0</v>
      </c>
      <c r="N88" s="174"/>
      <c r="O88" s="174">
        <f>SUM(O89:O95)</f>
        <v>0</v>
      </c>
      <c r="P88" s="174"/>
      <c r="Q88" s="174">
        <f>SUM(Q89:Q95)</f>
        <v>0</v>
      </c>
      <c r="R88" s="174"/>
      <c r="S88" s="174"/>
      <c r="T88" s="175"/>
      <c r="U88" s="174">
        <f>SUM(U89:U95)</f>
        <v>1.7</v>
      </c>
      <c r="AE88" t="s">
        <v>104</v>
      </c>
    </row>
    <row r="89" spans="1:60" outlineLevel="1" x14ac:dyDescent="0.2">
      <c r="A89" s="161">
        <v>66</v>
      </c>
      <c r="B89" s="167" t="s">
        <v>249</v>
      </c>
      <c r="C89" s="197" t="s">
        <v>250</v>
      </c>
      <c r="D89" s="169" t="s">
        <v>251</v>
      </c>
      <c r="E89" s="176">
        <v>2.88</v>
      </c>
      <c r="F89" s="179"/>
      <c r="G89" s="179">
        <f>F89*E89</f>
        <v>0</v>
      </c>
      <c r="H89" s="179">
        <v>0</v>
      </c>
      <c r="I89" s="179">
        <f>ROUND(E89*H89,2)</f>
        <v>0</v>
      </c>
      <c r="J89" s="179">
        <v>160</v>
      </c>
      <c r="K89" s="179">
        <f>ROUND(E89*J89,2)</f>
        <v>460.8</v>
      </c>
      <c r="L89" s="179">
        <v>21</v>
      </c>
      <c r="M89" s="179">
        <f>G89*(1+L89/100)</f>
        <v>0</v>
      </c>
      <c r="N89" s="170">
        <v>0</v>
      </c>
      <c r="O89" s="170">
        <f>ROUND(E89*N89,5)</f>
        <v>0</v>
      </c>
      <c r="P89" s="170">
        <v>0</v>
      </c>
      <c r="Q89" s="170">
        <f>ROUND(E89*P89,5)</f>
        <v>0</v>
      </c>
      <c r="R89" s="170"/>
      <c r="S89" s="170"/>
      <c r="T89" s="171">
        <v>0</v>
      </c>
      <c r="U89" s="170">
        <f>ROUND(E89*T89,2)</f>
        <v>0</v>
      </c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108</v>
      </c>
      <c r="AF89" s="160"/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">
      <c r="A90" s="161"/>
      <c r="B90" s="167"/>
      <c r="C90" s="198" t="s">
        <v>252</v>
      </c>
      <c r="D90" s="172"/>
      <c r="E90" s="177">
        <v>1.32</v>
      </c>
      <c r="F90" s="179"/>
      <c r="G90" s="179"/>
      <c r="H90" s="179"/>
      <c r="I90" s="179"/>
      <c r="J90" s="179"/>
      <c r="K90" s="179"/>
      <c r="L90" s="179"/>
      <c r="M90" s="179"/>
      <c r="N90" s="170"/>
      <c r="O90" s="170"/>
      <c r="P90" s="170"/>
      <c r="Q90" s="170"/>
      <c r="R90" s="170"/>
      <c r="S90" s="170"/>
      <c r="T90" s="171"/>
      <c r="U90" s="170"/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110</v>
      </c>
      <c r="AF90" s="160">
        <v>0</v>
      </c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/>
      <c r="B91" s="167"/>
      <c r="C91" s="198" t="s">
        <v>253</v>
      </c>
      <c r="D91" s="172"/>
      <c r="E91" s="177">
        <v>1.56</v>
      </c>
      <c r="F91" s="179"/>
      <c r="G91" s="179"/>
      <c r="H91" s="179"/>
      <c r="I91" s="179"/>
      <c r="J91" s="179"/>
      <c r="K91" s="179"/>
      <c r="L91" s="179"/>
      <c r="M91" s="179"/>
      <c r="N91" s="170"/>
      <c r="O91" s="170"/>
      <c r="P91" s="170"/>
      <c r="Q91" s="170"/>
      <c r="R91" s="170"/>
      <c r="S91" s="170"/>
      <c r="T91" s="171"/>
      <c r="U91" s="170"/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110</v>
      </c>
      <c r="AF91" s="160">
        <v>0</v>
      </c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>
        <v>67</v>
      </c>
      <c r="B92" s="167" t="s">
        <v>254</v>
      </c>
      <c r="C92" s="197" t="s">
        <v>255</v>
      </c>
      <c r="D92" s="169" t="s">
        <v>251</v>
      </c>
      <c r="E92" s="176">
        <v>2.88</v>
      </c>
      <c r="F92" s="179"/>
      <c r="G92" s="179">
        <f>F92*E92</f>
        <v>0</v>
      </c>
      <c r="H92" s="179">
        <v>0</v>
      </c>
      <c r="I92" s="179">
        <f>ROUND(E92*H92,2)</f>
        <v>0</v>
      </c>
      <c r="J92" s="179">
        <v>172</v>
      </c>
      <c r="K92" s="179">
        <f>ROUND(E92*J92,2)</f>
        <v>495.36</v>
      </c>
      <c r="L92" s="179">
        <v>21</v>
      </c>
      <c r="M92" s="179">
        <f>G92*(1+L92/100)</f>
        <v>0</v>
      </c>
      <c r="N92" s="170">
        <v>0</v>
      </c>
      <c r="O92" s="170">
        <f>ROUND(E92*N92,5)</f>
        <v>0</v>
      </c>
      <c r="P92" s="170">
        <v>0</v>
      </c>
      <c r="Q92" s="170">
        <f>ROUND(E92*P92,5)</f>
        <v>0</v>
      </c>
      <c r="R92" s="170"/>
      <c r="S92" s="170"/>
      <c r="T92" s="171">
        <v>0.49</v>
      </c>
      <c r="U92" s="170">
        <f>ROUND(E92*T92,2)</f>
        <v>1.41</v>
      </c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108</v>
      </c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>
        <v>68</v>
      </c>
      <c r="B93" s="167" t="s">
        <v>256</v>
      </c>
      <c r="C93" s="197" t="s">
        <v>257</v>
      </c>
      <c r="D93" s="169" t="s">
        <v>251</v>
      </c>
      <c r="E93" s="176">
        <v>14.4</v>
      </c>
      <c r="F93" s="179"/>
      <c r="G93" s="179">
        <f>F93*E93</f>
        <v>0</v>
      </c>
      <c r="H93" s="179">
        <v>0</v>
      </c>
      <c r="I93" s="179">
        <f>ROUND(E93*H93,2)</f>
        <v>0</v>
      </c>
      <c r="J93" s="179">
        <v>15.1</v>
      </c>
      <c r="K93" s="179">
        <f>ROUND(E93*J93,2)</f>
        <v>217.44</v>
      </c>
      <c r="L93" s="179">
        <v>21</v>
      </c>
      <c r="M93" s="179">
        <f>G93*(1+L93/100)</f>
        <v>0</v>
      </c>
      <c r="N93" s="170">
        <v>0</v>
      </c>
      <c r="O93" s="170">
        <f>ROUND(E93*N93,5)</f>
        <v>0</v>
      </c>
      <c r="P93" s="170">
        <v>0</v>
      </c>
      <c r="Q93" s="170">
        <f>ROUND(E93*P93,5)</f>
        <v>0</v>
      </c>
      <c r="R93" s="170"/>
      <c r="S93" s="170"/>
      <c r="T93" s="171">
        <v>0</v>
      </c>
      <c r="U93" s="170">
        <f>ROUND(E93*T93,2)</f>
        <v>0</v>
      </c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108</v>
      </c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outlineLevel="1" x14ac:dyDescent="0.2">
      <c r="A94" s="161"/>
      <c r="B94" s="167"/>
      <c r="C94" s="198" t="s">
        <v>258</v>
      </c>
      <c r="D94" s="172"/>
      <c r="E94" s="177">
        <v>14.4</v>
      </c>
      <c r="F94" s="179"/>
      <c r="G94" s="179"/>
      <c r="H94" s="179"/>
      <c r="I94" s="179"/>
      <c r="J94" s="179"/>
      <c r="K94" s="179"/>
      <c r="L94" s="179"/>
      <c r="M94" s="179"/>
      <c r="N94" s="170"/>
      <c r="O94" s="170"/>
      <c r="P94" s="170"/>
      <c r="Q94" s="170"/>
      <c r="R94" s="170"/>
      <c r="S94" s="170"/>
      <c r="T94" s="171"/>
      <c r="U94" s="170"/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110</v>
      </c>
      <c r="AF94" s="160">
        <v>0</v>
      </c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>
        <v>69</v>
      </c>
      <c r="B95" s="167" t="s">
        <v>259</v>
      </c>
      <c r="C95" s="197" t="s">
        <v>260</v>
      </c>
      <c r="D95" s="169" t="s">
        <v>251</v>
      </c>
      <c r="E95" s="176">
        <v>2.88</v>
      </c>
      <c r="F95" s="179"/>
      <c r="G95" s="179">
        <f>F95*E95</f>
        <v>0</v>
      </c>
      <c r="H95" s="179">
        <v>0</v>
      </c>
      <c r="I95" s="179">
        <f>ROUND(E95*H95,2)</f>
        <v>0</v>
      </c>
      <c r="J95" s="179">
        <v>89.4</v>
      </c>
      <c r="K95" s="179">
        <f>ROUND(E95*J95,2)</f>
        <v>257.47000000000003</v>
      </c>
      <c r="L95" s="179">
        <v>21</v>
      </c>
      <c r="M95" s="179">
        <f>G95*(1+L95/100)</f>
        <v>0</v>
      </c>
      <c r="N95" s="170">
        <v>0</v>
      </c>
      <c r="O95" s="170">
        <f>ROUND(E95*N95,5)</f>
        <v>0</v>
      </c>
      <c r="P95" s="170">
        <v>0</v>
      </c>
      <c r="Q95" s="170">
        <f>ROUND(E95*P95,5)</f>
        <v>0</v>
      </c>
      <c r="R95" s="170"/>
      <c r="S95" s="170"/>
      <c r="T95" s="171">
        <v>0.1</v>
      </c>
      <c r="U95" s="170">
        <f>ROUND(E95*T95,2)</f>
        <v>0.28999999999999998</v>
      </c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108</v>
      </c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x14ac:dyDescent="0.2">
      <c r="A96" s="162" t="s">
        <v>103</v>
      </c>
      <c r="B96" s="168" t="s">
        <v>72</v>
      </c>
      <c r="C96" s="199" t="s">
        <v>73</v>
      </c>
      <c r="D96" s="173"/>
      <c r="E96" s="178"/>
      <c r="F96" s="180"/>
      <c r="G96" s="180">
        <f>SUMIF(AE97:AE99,"&lt;&gt;NOR",G97:G99)</f>
        <v>0</v>
      </c>
      <c r="H96" s="180"/>
      <c r="I96" s="180">
        <f>SUM(I97:I99)</f>
        <v>0</v>
      </c>
      <c r="J96" s="180"/>
      <c r="K96" s="180">
        <f>SUM(K97:K99)</f>
        <v>3821.04</v>
      </c>
      <c r="L96" s="180"/>
      <c r="M96" s="180">
        <f>SUM(M97:M99)</f>
        <v>0</v>
      </c>
      <c r="N96" s="174"/>
      <c r="O96" s="174">
        <f>SUM(O97:O99)</f>
        <v>0</v>
      </c>
      <c r="P96" s="174"/>
      <c r="Q96" s="174">
        <f>SUM(Q97:Q99)</f>
        <v>0</v>
      </c>
      <c r="R96" s="174"/>
      <c r="S96" s="174"/>
      <c r="T96" s="175"/>
      <c r="U96" s="174">
        <f>SUM(U97:U99)</f>
        <v>18.720000000000002</v>
      </c>
      <c r="AE96" t="s">
        <v>104</v>
      </c>
    </row>
    <row r="97" spans="1:60" outlineLevel="1" x14ac:dyDescent="0.2">
      <c r="A97" s="161">
        <v>70</v>
      </c>
      <c r="B97" s="167" t="s">
        <v>261</v>
      </c>
      <c r="C97" s="197" t="s">
        <v>262</v>
      </c>
      <c r="D97" s="169" t="s">
        <v>251</v>
      </c>
      <c r="E97" s="176">
        <v>21.8</v>
      </c>
      <c r="F97" s="179"/>
      <c r="G97" s="179">
        <f>F97*E97</f>
        <v>0</v>
      </c>
      <c r="H97" s="179">
        <v>0</v>
      </c>
      <c r="I97" s="179">
        <f>ROUND(E97*H97,2)</f>
        <v>0</v>
      </c>
      <c r="J97" s="179">
        <v>150</v>
      </c>
      <c r="K97" s="179">
        <f>ROUND(E97*J97,2)</f>
        <v>3270</v>
      </c>
      <c r="L97" s="179">
        <v>21</v>
      </c>
      <c r="M97" s="179">
        <f>G97*(1+L97/100)</f>
        <v>0</v>
      </c>
      <c r="N97" s="170">
        <v>0</v>
      </c>
      <c r="O97" s="170">
        <f>ROUND(E97*N97,5)</f>
        <v>0</v>
      </c>
      <c r="P97" s="170">
        <v>0</v>
      </c>
      <c r="Q97" s="170">
        <f>ROUND(E97*P97,5)</f>
        <v>0</v>
      </c>
      <c r="R97" s="170"/>
      <c r="S97" s="170"/>
      <c r="T97" s="171">
        <v>0.85</v>
      </c>
      <c r="U97" s="170">
        <f>ROUND(E97*T97,2)</f>
        <v>18.53</v>
      </c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108</v>
      </c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outlineLevel="1" x14ac:dyDescent="0.2">
      <c r="A98" s="161"/>
      <c r="B98" s="167"/>
      <c r="C98" s="198" t="s">
        <v>263</v>
      </c>
      <c r="D98" s="172"/>
      <c r="E98" s="177">
        <v>21.8</v>
      </c>
      <c r="F98" s="179"/>
      <c r="G98" s="179"/>
      <c r="H98" s="179"/>
      <c r="I98" s="179"/>
      <c r="J98" s="179"/>
      <c r="K98" s="179"/>
      <c r="L98" s="179"/>
      <c r="M98" s="179"/>
      <c r="N98" s="170"/>
      <c r="O98" s="170"/>
      <c r="P98" s="170"/>
      <c r="Q98" s="170"/>
      <c r="R98" s="170"/>
      <c r="S98" s="170"/>
      <c r="T98" s="171"/>
      <c r="U98" s="170"/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110</v>
      </c>
      <c r="AF98" s="160">
        <v>0</v>
      </c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>
        <v>71</v>
      </c>
      <c r="B99" s="167" t="s">
        <v>264</v>
      </c>
      <c r="C99" s="197" t="s">
        <v>265</v>
      </c>
      <c r="D99" s="169" t="s">
        <v>251</v>
      </c>
      <c r="E99" s="176">
        <v>9.6</v>
      </c>
      <c r="F99" s="179"/>
      <c r="G99" s="179">
        <f>F99*E99</f>
        <v>0</v>
      </c>
      <c r="H99" s="179">
        <v>0</v>
      </c>
      <c r="I99" s="179">
        <f>ROUND(E99*H99,2)</f>
        <v>0</v>
      </c>
      <c r="J99" s="179">
        <v>57.4</v>
      </c>
      <c r="K99" s="179">
        <f>ROUND(E99*J99,2)</f>
        <v>551.04</v>
      </c>
      <c r="L99" s="179">
        <v>21</v>
      </c>
      <c r="M99" s="179">
        <f>G99*(1+L99/100)</f>
        <v>0</v>
      </c>
      <c r="N99" s="170">
        <v>0</v>
      </c>
      <c r="O99" s="170">
        <f>ROUND(E99*N99,5)</f>
        <v>0</v>
      </c>
      <c r="P99" s="170">
        <v>0</v>
      </c>
      <c r="Q99" s="170">
        <f>ROUND(E99*P99,5)</f>
        <v>0</v>
      </c>
      <c r="R99" s="170"/>
      <c r="S99" s="170"/>
      <c r="T99" s="171">
        <v>0.02</v>
      </c>
      <c r="U99" s="170">
        <f>ROUND(E99*T99,2)</f>
        <v>0.19</v>
      </c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108</v>
      </c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x14ac:dyDescent="0.2">
      <c r="A100" s="162" t="s">
        <v>103</v>
      </c>
      <c r="B100" s="168" t="s">
        <v>74</v>
      </c>
      <c r="C100" s="199" t="s">
        <v>75</v>
      </c>
      <c r="D100" s="173"/>
      <c r="E100" s="178"/>
      <c r="F100" s="180"/>
      <c r="G100" s="180">
        <f>SUMIF(AE101:AE107,"&lt;&gt;NOR",G101:G107)</f>
        <v>0</v>
      </c>
      <c r="H100" s="180"/>
      <c r="I100" s="180">
        <f>SUM(I101:I107)</f>
        <v>101.87</v>
      </c>
      <c r="J100" s="180"/>
      <c r="K100" s="180">
        <f>SUM(K101:K107)</f>
        <v>17081.260000000002</v>
      </c>
      <c r="L100" s="180"/>
      <c r="M100" s="180">
        <f>SUM(M101:M107)</f>
        <v>0</v>
      </c>
      <c r="N100" s="174"/>
      <c r="O100" s="174">
        <f>SUM(O101:O107)</f>
        <v>8.4000000000000003E-4</v>
      </c>
      <c r="P100" s="174"/>
      <c r="Q100" s="174">
        <f>SUM(Q101:Q107)</f>
        <v>0</v>
      </c>
      <c r="R100" s="174"/>
      <c r="S100" s="174"/>
      <c r="T100" s="175"/>
      <c r="U100" s="174">
        <f>SUM(U101:U107)</f>
        <v>18.159999999999997</v>
      </c>
      <c r="AE100" t="s">
        <v>104</v>
      </c>
    </row>
    <row r="101" spans="1:60" outlineLevel="1" x14ac:dyDescent="0.2">
      <c r="A101" s="161">
        <v>72</v>
      </c>
      <c r="B101" s="167" t="s">
        <v>266</v>
      </c>
      <c r="C101" s="197" t="s">
        <v>267</v>
      </c>
      <c r="D101" s="169" t="s">
        <v>173</v>
      </c>
      <c r="E101" s="176">
        <v>1</v>
      </c>
      <c r="F101" s="179"/>
      <c r="G101" s="179">
        <f t="shared" ref="G101:G104" si="29">F101*E101</f>
        <v>0</v>
      </c>
      <c r="H101" s="179">
        <v>0</v>
      </c>
      <c r="I101" s="179">
        <f>ROUND(E101*H101,2)</f>
        <v>0</v>
      </c>
      <c r="J101" s="179">
        <v>1200</v>
      </c>
      <c r="K101" s="179">
        <f>ROUND(E101*J101,2)</f>
        <v>1200</v>
      </c>
      <c r="L101" s="179">
        <v>21</v>
      </c>
      <c r="M101" s="179">
        <f>G101*(1+L101/100)</f>
        <v>0</v>
      </c>
      <c r="N101" s="170">
        <v>0</v>
      </c>
      <c r="O101" s="170">
        <f>ROUND(E101*N101,5)</f>
        <v>0</v>
      </c>
      <c r="P101" s="170">
        <v>0</v>
      </c>
      <c r="Q101" s="170">
        <f>ROUND(E101*P101,5)</f>
        <v>0</v>
      </c>
      <c r="R101" s="170"/>
      <c r="S101" s="170"/>
      <c r="T101" s="171">
        <v>0</v>
      </c>
      <c r="U101" s="170">
        <f>ROUND(E101*T101,2)</f>
        <v>0</v>
      </c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108</v>
      </c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outlineLevel="1" x14ac:dyDescent="0.2">
      <c r="A102" s="161">
        <v>73</v>
      </c>
      <c r="B102" s="167" t="s">
        <v>268</v>
      </c>
      <c r="C102" s="197" t="s">
        <v>269</v>
      </c>
      <c r="D102" s="169" t="s">
        <v>113</v>
      </c>
      <c r="E102" s="176">
        <v>41.75</v>
      </c>
      <c r="F102" s="179"/>
      <c r="G102" s="179">
        <f t="shared" si="29"/>
        <v>0</v>
      </c>
      <c r="H102" s="179">
        <v>2.44</v>
      </c>
      <c r="I102" s="179">
        <f>ROUND(E102*H102,2)</f>
        <v>101.87</v>
      </c>
      <c r="J102" s="179">
        <v>13.06</v>
      </c>
      <c r="K102" s="179">
        <f>ROUND(E102*J102,2)</f>
        <v>545.26</v>
      </c>
      <c r="L102" s="179">
        <v>21</v>
      </c>
      <c r="M102" s="179">
        <f>G102*(1+L102/100)</f>
        <v>0</v>
      </c>
      <c r="N102" s="170">
        <v>2.0000000000000002E-5</v>
      </c>
      <c r="O102" s="170">
        <f>ROUND(E102*N102,5)</f>
        <v>8.4000000000000003E-4</v>
      </c>
      <c r="P102" s="170">
        <v>0</v>
      </c>
      <c r="Q102" s="170">
        <f>ROUND(E102*P102,5)</f>
        <v>0</v>
      </c>
      <c r="R102" s="170"/>
      <c r="S102" s="170"/>
      <c r="T102" s="171">
        <v>0.05</v>
      </c>
      <c r="U102" s="170">
        <f>ROUND(E102*T102,2)</f>
        <v>2.09</v>
      </c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 t="s">
        <v>108</v>
      </c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</row>
    <row r="103" spans="1:60" ht="22.5" outlineLevel="1" x14ac:dyDescent="0.2">
      <c r="A103" s="161">
        <v>74</v>
      </c>
      <c r="B103" s="167" t="s">
        <v>270</v>
      </c>
      <c r="C103" s="197" t="s">
        <v>271</v>
      </c>
      <c r="D103" s="169" t="s">
        <v>134</v>
      </c>
      <c r="E103" s="176">
        <v>12</v>
      </c>
      <c r="F103" s="179"/>
      <c r="G103" s="179">
        <f t="shared" si="29"/>
        <v>0</v>
      </c>
      <c r="H103" s="179">
        <v>0</v>
      </c>
      <c r="I103" s="179">
        <f>ROUND(E103*H103,2)</f>
        <v>0</v>
      </c>
      <c r="J103" s="179">
        <v>470.5</v>
      </c>
      <c r="K103" s="179">
        <f>ROUND(E103*J103,2)</f>
        <v>5646</v>
      </c>
      <c r="L103" s="179">
        <v>21</v>
      </c>
      <c r="M103" s="179">
        <f>G103*(1+L103/100)</f>
        <v>0</v>
      </c>
      <c r="N103" s="170">
        <v>0</v>
      </c>
      <c r="O103" s="170">
        <f>ROUND(E103*N103,5)</f>
        <v>0</v>
      </c>
      <c r="P103" s="170">
        <v>0</v>
      </c>
      <c r="Q103" s="170">
        <f>ROUND(E103*P103,5)</f>
        <v>0</v>
      </c>
      <c r="R103" s="170"/>
      <c r="S103" s="170"/>
      <c r="T103" s="171">
        <v>0.48399999999999999</v>
      </c>
      <c r="U103" s="170">
        <f>ROUND(E103*T103,2)</f>
        <v>5.81</v>
      </c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 t="s">
        <v>108</v>
      </c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</row>
    <row r="104" spans="1:60" ht="22.5" outlineLevel="1" x14ac:dyDescent="0.2">
      <c r="A104" s="161">
        <v>75</v>
      </c>
      <c r="B104" s="167" t="s">
        <v>272</v>
      </c>
      <c r="C104" s="197" t="s">
        <v>273</v>
      </c>
      <c r="D104" s="169" t="s">
        <v>134</v>
      </c>
      <c r="E104" s="176">
        <v>26</v>
      </c>
      <c r="F104" s="179"/>
      <c r="G104" s="179">
        <f t="shared" si="29"/>
        <v>0</v>
      </c>
      <c r="H104" s="179">
        <v>0</v>
      </c>
      <c r="I104" s="179">
        <f>ROUND(E104*H104,2)</f>
        <v>0</v>
      </c>
      <c r="J104" s="179">
        <v>178.5</v>
      </c>
      <c r="K104" s="179">
        <f>ROUND(E104*J104,2)</f>
        <v>4641</v>
      </c>
      <c r="L104" s="179">
        <v>21</v>
      </c>
      <c r="M104" s="179">
        <f>G104*(1+L104/100)</f>
        <v>0</v>
      </c>
      <c r="N104" s="170">
        <v>0</v>
      </c>
      <c r="O104" s="170">
        <f>ROUND(E104*N104,5)</f>
        <v>0</v>
      </c>
      <c r="P104" s="170">
        <v>0</v>
      </c>
      <c r="Q104" s="170">
        <f>ROUND(E104*P104,5)</f>
        <v>0</v>
      </c>
      <c r="R104" s="170"/>
      <c r="S104" s="170"/>
      <c r="T104" s="171">
        <v>0.18876000000000001</v>
      </c>
      <c r="U104" s="170">
        <f>ROUND(E104*T104,2)</f>
        <v>4.91</v>
      </c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 t="s">
        <v>108</v>
      </c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</row>
    <row r="105" spans="1:60" outlineLevel="1" x14ac:dyDescent="0.2">
      <c r="A105" s="161"/>
      <c r="B105" s="167"/>
      <c r="C105" s="198" t="s">
        <v>274</v>
      </c>
      <c r="D105" s="172"/>
      <c r="E105" s="177">
        <v>26</v>
      </c>
      <c r="F105" s="179"/>
      <c r="G105" s="179"/>
      <c r="H105" s="179"/>
      <c r="I105" s="179"/>
      <c r="J105" s="179"/>
      <c r="K105" s="179"/>
      <c r="L105" s="179"/>
      <c r="M105" s="179"/>
      <c r="N105" s="170"/>
      <c r="O105" s="170"/>
      <c r="P105" s="170"/>
      <c r="Q105" s="170"/>
      <c r="R105" s="170"/>
      <c r="S105" s="170"/>
      <c r="T105" s="171"/>
      <c r="U105" s="17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 t="s">
        <v>110</v>
      </c>
      <c r="AF105" s="160">
        <v>0</v>
      </c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</row>
    <row r="106" spans="1:60" ht="22.5" outlineLevel="1" x14ac:dyDescent="0.2">
      <c r="A106" s="161">
        <v>76</v>
      </c>
      <c r="B106" s="167" t="s">
        <v>275</v>
      </c>
      <c r="C106" s="197" t="s">
        <v>276</v>
      </c>
      <c r="D106" s="169" t="s">
        <v>134</v>
      </c>
      <c r="E106" s="176">
        <v>17</v>
      </c>
      <c r="F106" s="179"/>
      <c r="G106" s="179">
        <f>F106*E106</f>
        <v>0</v>
      </c>
      <c r="H106" s="179">
        <v>0</v>
      </c>
      <c r="I106" s="179">
        <f>ROUND(E106*H106,2)</f>
        <v>0</v>
      </c>
      <c r="J106" s="179">
        <v>297</v>
      </c>
      <c r="K106" s="179">
        <f>ROUND(E106*J106,2)</f>
        <v>5049</v>
      </c>
      <c r="L106" s="179">
        <v>21</v>
      </c>
      <c r="M106" s="179">
        <f>G106*(1+L106/100)</f>
        <v>0</v>
      </c>
      <c r="N106" s="170">
        <v>0</v>
      </c>
      <c r="O106" s="170">
        <f>ROUND(E106*N106,5)</f>
        <v>0</v>
      </c>
      <c r="P106" s="170">
        <v>0</v>
      </c>
      <c r="Q106" s="170">
        <f>ROUND(E106*P106,5)</f>
        <v>0</v>
      </c>
      <c r="R106" s="170"/>
      <c r="S106" s="170"/>
      <c r="T106" s="171">
        <v>0.31459999999999999</v>
      </c>
      <c r="U106" s="170">
        <f>ROUND(E106*T106,2)</f>
        <v>5.35</v>
      </c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 t="s">
        <v>108</v>
      </c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</row>
    <row r="107" spans="1:60" outlineLevel="1" x14ac:dyDescent="0.2">
      <c r="A107" s="161"/>
      <c r="B107" s="167"/>
      <c r="C107" s="198" t="s">
        <v>277</v>
      </c>
      <c r="D107" s="172"/>
      <c r="E107" s="177">
        <v>17</v>
      </c>
      <c r="F107" s="179"/>
      <c r="G107" s="179"/>
      <c r="H107" s="179"/>
      <c r="I107" s="179"/>
      <c r="J107" s="179"/>
      <c r="K107" s="179"/>
      <c r="L107" s="179"/>
      <c r="M107" s="179"/>
      <c r="N107" s="170"/>
      <c r="O107" s="170"/>
      <c r="P107" s="170"/>
      <c r="Q107" s="170"/>
      <c r="R107" s="170"/>
      <c r="S107" s="170"/>
      <c r="T107" s="171"/>
      <c r="U107" s="17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 t="s">
        <v>110</v>
      </c>
      <c r="AF107" s="160">
        <v>0</v>
      </c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0"/>
      <c r="AZ107" s="160"/>
      <c r="BA107" s="160"/>
      <c r="BB107" s="160"/>
      <c r="BC107" s="160"/>
      <c r="BD107" s="160"/>
      <c r="BE107" s="160"/>
      <c r="BF107" s="160"/>
      <c r="BG107" s="160"/>
      <c r="BH107" s="160"/>
    </row>
    <row r="108" spans="1:60" x14ac:dyDescent="0.2">
      <c r="A108" s="162" t="s">
        <v>103</v>
      </c>
      <c r="B108" s="168" t="s">
        <v>76</v>
      </c>
      <c r="C108" s="199" t="s">
        <v>26</v>
      </c>
      <c r="D108" s="173"/>
      <c r="E108" s="178"/>
      <c r="F108" s="180"/>
      <c r="G108" s="180">
        <f>SUMIF(AE109:AE110,"&lt;&gt;NOR",G109:G110)</f>
        <v>0</v>
      </c>
      <c r="H108" s="180"/>
      <c r="I108" s="180">
        <f>SUM(I109:I110)</f>
        <v>0</v>
      </c>
      <c r="J108" s="180"/>
      <c r="K108" s="180">
        <f>SUM(K109:K110)</f>
        <v>4100</v>
      </c>
      <c r="L108" s="180"/>
      <c r="M108" s="180">
        <f>SUM(M109:M110)</f>
        <v>0</v>
      </c>
      <c r="N108" s="174"/>
      <c r="O108" s="174">
        <f>SUM(O109:O110)</f>
        <v>0</v>
      </c>
      <c r="P108" s="174"/>
      <c r="Q108" s="174">
        <f>SUM(Q109:Q110)</f>
        <v>0</v>
      </c>
      <c r="R108" s="174"/>
      <c r="S108" s="174"/>
      <c r="T108" s="175"/>
      <c r="U108" s="174">
        <f>SUM(U109:U110)</f>
        <v>0</v>
      </c>
      <c r="AE108" t="s">
        <v>104</v>
      </c>
    </row>
    <row r="109" spans="1:60" outlineLevel="1" x14ac:dyDescent="0.2">
      <c r="A109" s="161">
        <v>77</v>
      </c>
      <c r="B109" s="167" t="s">
        <v>278</v>
      </c>
      <c r="C109" s="197" t="s">
        <v>279</v>
      </c>
      <c r="D109" s="169" t="s">
        <v>280</v>
      </c>
      <c r="E109" s="176">
        <v>1</v>
      </c>
      <c r="F109" s="179"/>
      <c r="G109" s="179">
        <f>F109*E109</f>
        <v>0</v>
      </c>
      <c r="H109" s="179">
        <v>0</v>
      </c>
      <c r="I109" s="179">
        <f>ROUND(E109*H109,2)</f>
        <v>0</v>
      </c>
      <c r="J109" s="179">
        <v>1100</v>
      </c>
      <c r="K109" s="179">
        <f>ROUND(E109*J109,2)</f>
        <v>1100</v>
      </c>
      <c r="L109" s="179">
        <v>21</v>
      </c>
      <c r="M109" s="179">
        <f>G109*(1+L109/100)</f>
        <v>0</v>
      </c>
      <c r="N109" s="170">
        <v>0</v>
      </c>
      <c r="O109" s="170">
        <f>ROUND(E109*N109,5)</f>
        <v>0</v>
      </c>
      <c r="P109" s="170">
        <v>0</v>
      </c>
      <c r="Q109" s="170">
        <f>ROUND(E109*P109,5)</f>
        <v>0</v>
      </c>
      <c r="R109" s="170"/>
      <c r="S109" s="170"/>
      <c r="T109" s="171">
        <v>0</v>
      </c>
      <c r="U109" s="170">
        <f>ROUND(E109*T109,2)</f>
        <v>0</v>
      </c>
      <c r="V109" s="160"/>
      <c r="W109" s="160"/>
      <c r="X109" s="160"/>
      <c r="Y109" s="160"/>
      <c r="Z109" s="160"/>
      <c r="AA109" s="160"/>
      <c r="AB109" s="160"/>
      <c r="AC109" s="160"/>
      <c r="AD109" s="160"/>
      <c r="AE109" s="160" t="s">
        <v>281</v>
      </c>
      <c r="AF109" s="160"/>
      <c r="AG109" s="160"/>
      <c r="AH109" s="160"/>
      <c r="AI109" s="160"/>
      <c r="AJ109" s="160"/>
      <c r="AK109" s="160"/>
      <c r="AL109" s="160"/>
      <c r="AM109" s="160"/>
      <c r="AN109" s="160"/>
      <c r="AO109" s="160"/>
      <c r="AP109" s="160"/>
      <c r="AQ109" s="160"/>
      <c r="AR109" s="160"/>
      <c r="AS109" s="160"/>
      <c r="AT109" s="160"/>
      <c r="AU109" s="160"/>
      <c r="AV109" s="160"/>
      <c r="AW109" s="160"/>
      <c r="AX109" s="160"/>
      <c r="AY109" s="160"/>
      <c r="AZ109" s="160"/>
      <c r="BA109" s="160"/>
      <c r="BB109" s="160"/>
      <c r="BC109" s="160"/>
      <c r="BD109" s="160"/>
      <c r="BE109" s="160"/>
      <c r="BF109" s="160"/>
      <c r="BG109" s="160"/>
      <c r="BH109" s="160"/>
    </row>
    <row r="110" spans="1:60" outlineLevel="1" x14ac:dyDescent="0.2">
      <c r="A110" s="190">
        <v>78</v>
      </c>
      <c r="B110" s="191" t="s">
        <v>282</v>
      </c>
      <c r="C110" s="200" t="s">
        <v>283</v>
      </c>
      <c r="D110" s="192" t="s">
        <v>280</v>
      </c>
      <c r="E110" s="193">
        <v>1</v>
      </c>
      <c r="F110" s="194"/>
      <c r="G110" s="179">
        <f>F110*E110</f>
        <v>0</v>
      </c>
      <c r="H110" s="194">
        <v>0</v>
      </c>
      <c r="I110" s="194">
        <f>ROUND(E110*H110,2)</f>
        <v>0</v>
      </c>
      <c r="J110" s="194">
        <v>3000</v>
      </c>
      <c r="K110" s="194">
        <f>ROUND(E110*J110,2)</f>
        <v>3000</v>
      </c>
      <c r="L110" s="194">
        <v>21</v>
      </c>
      <c r="M110" s="194">
        <f>G110*(1+L110/100)</f>
        <v>0</v>
      </c>
      <c r="N110" s="195">
        <v>0</v>
      </c>
      <c r="O110" s="195">
        <f>ROUND(E110*N110,5)</f>
        <v>0</v>
      </c>
      <c r="P110" s="195">
        <v>0</v>
      </c>
      <c r="Q110" s="195">
        <f>ROUND(E110*P110,5)</f>
        <v>0</v>
      </c>
      <c r="R110" s="195"/>
      <c r="S110" s="195"/>
      <c r="T110" s="196">
        <v>0</v>
      </c>
      <c r="U110" s="195">
        <f>ROUND(E110*T110,2)</f>
        <v>0</v>
      </c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 t="s">
        <v>281</v>
      </c>
      <c r="AF110" s="160"/>
      <c r="AG110" s="160"/>
      <c r="AH110" s="160"/>
      <c r="AI110" s="160"/>
      <c r="AJ110" s="160"/>
      <c r="AK110" s="160"/>
      <c r="AL110" s="160"/>
      <c r="AM110" s="160"/>
      <c r="AN110" s="160"/>
      <c r="AO110" s="160"/>
      <c r="AP110" s="160"/>
      <c r="AQ110" s="160"/>
      <c r="AR110" s="160"/>
      <c r="AS110" s="160"/>
      <c r="AT110" s="160"/>
      <c r="AU110" s="160"/>
      <c r="AV110" s="160"/>
      <c r="AW110" s="160"/>
      <c r="AX110" s="160"/>
      <c r="AY110" s="160"/>
      <c r="AZ110" s="160"/>
      <c r="BA110" s="160"/>
      <c r="BB110" s="160"/>
      <c r="BC110" s="160"/>
      <c r="BD110" s="160"/>
      <c r="BE110" s="160"/>
      <c r="BF110" s="160"/>
      <c r="BG110" s="160"/>
      <c r="BH110" s="160"/>
    </row>
    <row r="111" spans="1:60" x14ac:dyDescent="0.2">
      <c r="A111" s="6"/>
      <c r="B111" s="7" t="s">
        <v>284</v>
      </c>
      <c r="C111" s="201" t="s">
        <v>284</v>
      </c>
      <c r="D111" s="9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C112" s="202"/>
      <c r="D112" s="148"/>
      <c r="AE112" t="s">
        <v>285</v>
      </c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lpetr</cp:lastModifiedBy>
  <cp:lastPrinted>2017-05-18T08:09:59Z</cp:lastPrinted>
  <dcterms:created xsi:type="dcterms:W3CDTF">2009-04-08T07:15:50Z</dcterms:created>
  <dcterms:modified xsi:type="dcterms:W3CDTF">2017-05-18T08:10:02Z</dcterms:modified>
</cp:coreProperties>
</file>